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AB60C694-0F44-4AE6-9EBC-5CC7D881269D}" xr6:coauthVersionLast="47" xr6:coauthVersionMax="47" xr10:uidLastSave="{00000000-0000-0000-0000-000000000000}"/>
  <workbookProtection workbookAlgorithmName="SHA-512" workbookHashValue="bYlLGgDu6FYAtAloavcGhZU4ef5VRi5TTCUtx7bz2UOpmKXp9hM6xHrqrU9yilkQ4S2xFy9k4M7+6z5oPkasQw==" workbookSaltValue="0PlJu4kRiecRT24LV+EVvw==" workbookSpinCount="100000" lockStructure="1"/>
  <bookViews>
    <workbookView xWindow="-23808" yWindow="972" windowWidth="15012" windowHeight="11328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2" i="1" l="1"/>
  <c r="I98" i="1"/>
  <c r="H98" i="1"/>
  <c r="L95" i="1"/>
  <c r="K95" i="1"/>
  <c r="M95" i="1" s="1"/>
  <c r="H95" i="1"/>
  <c r="L92" i="1"/>
  <c r="K92" i="1"/>
  <c r="M92" i="1" s="1"/>
  <c r="H92" i="1"/>
  <c r="L89" i="1"/>
  <c r="K89" i="1"/>
  <c r="M89" i="1" s="1"/>
  <c r="H89" i="1"/>
  <c r="L86" i="1"/>
  <c r="K86" i="1"/>
  <c r="M86" i="1" s="1"/>
  <c r="H86" i="1"/>
  <c r="L82" i="1"/>
  <c r="K82" i="1"/>
  <c r="M82" i="1" s="1"/>
  <c r="H82" i="1"/>
  <c r="I79" i="1"/>
  <c r="H79" i="1"/>
  <c r="L77" i="1"/>
  <c r="K77" i="1"/>
  <c r="M77" i="1" s="1"/>
  <c r="H77" i="1"/>
  <c r="L75" i="1"/>
  <c r="K75" i="1"/>
  <c r="M75" i="1" s="1"/>
  <c r="H75" i="1"/>
  <c r="L73" i="1"/>
  <c r="K73" i="1"/>
  <c r="M73" i="1" s="1"/>
  <c r="H73" i="1"/>
  <c r="M71" i="1"/>
  <c r="L71" i="1"/>
  <c r="K71" i="1"/>
  <c r="H71" i="1"/>
  <c r="I67" i="1"/>
  <c r="H67" i="1"/>
  <c r="L64" i="1"/>
  <c r="K64" i="1"/>
  <c r="M64" i="1" s="1"/>
  <c r="H64" i="1"/>
  <c r="L62" i="1"/>
  <c r="K62" i="1"/>
  <c r="M62" i="1" s="1"/>
  <c r="H62" i="1"/>
  <c r="L60" i="1"/>
  <c r="K60" i="1"/>
  <c r="M60" i="1" s="1"/>
  <c r="H60" i="1"/>
  <c r="I56" i="1"/>
  <c r="H56" i="1"/>
  <c r="L54" i="1"/>
  <c r="K54" i="1"/>
  <c r="M54" i="1" s="1"/>
  <c r="H54" i="1"/>
  <c r="M52" i="1"/>
  <c r="L52" i="1"/>
  <c r="K52" i="1"/>
  <c r="H52" i="1"/>
  <c r="I48" i="1"/>
  <c r="H48" i="1"/>
  <c r="M46" i="1"/>
  <c r="L46" i="1"/>
  <c r="K46" i="1"/>
  <c r="H46" i="1"/>
  <c r="L44" i="1"/>
  <c r="K44" i="1"/>
  <c r="M44" i="1" s="1"/>
  <c r="H44" i="1"/>
  <c r="L42" i="1"/>
  <c r="K42" i="1"/>
  <c r="M42" i="1" s="1"/>
  <c r="H42" i="1"/>
  <c r="L40" i="1"/>
  <c r="K40" i="1"/>
  <c r="M40" i="1" s="1"/>
  <c r="H40" i="1"/>
  <c r="L38" i="1"/>
  <c r="K38" i="1"/>
  <c r="M38" i="1" s="1"/>
  <c r="H38" i="1"/>
  <c r="L36" i="1"/>
  <c r="K36" i="1"/>
  <c r="M36" i="1" s="1"/>
  <c r="H36" i="1"/>
  <c r="L34" i="1"/>
  <c r="K34" i="1"/>
  <c r="M34" i="1" s="1"/>
  <c r="H34" i="1"/>
  <c r="L32" i="1"/>
  <c r="K32" i="1"/>
  <c r="M32" i="1" s="1"/>
  <c r="H32" i="1"/>
  <c r="I28" i="1"/>
  <c r="H28" i="1"/>
  <c r="L25" i="1"/>
  <c r="K25" i="1"/>
  <c r="M25" i="1" s="1"/>
  <c r="H25" i="1"/>
  <c r="L22" i="1"/>
  <c r="K22" i="1"/>
  <c r="M22" i="1" s="1"/>
  <c r="H22" i="1"/>
  <c r="L19" i="1"/>
  <c r="K19" i="1"/>
  <c r="M19" i="1" s="1"/>
  <c r="H19" i="1"/>
  <c r="L16" i="1"/>
  <c r="K16" i="1"/>
  <c r="M16" i="1" s="1"/>
  <c r="H16" i="1"/>
  <c r="L13" i="1"/>
  <c r="K13" i="1"/>
  <c r="M13" i="1" s="1"/>
  <c r="H13" i="1"/>
  <c r="M9" i="1"/>
  <c r="L9" i="1"/>
  <c r="K9" i="1"/>
  <c r="H9" i="1"/>
  <c r="M7" i="1"/>
  <c r="L7" i="1"/>
  <c r="K7" i="1"/>
  <c r="H7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103" i="1" l="1"/>
  <c r="H104" i="1" s="1"/>
</calcChain>
</file>

<file path=xl/sharedStrings.xml><?xml version="1.0" encoding="utf-8"?>
<sst xmlns="http://schemas.openxmlformats.org/spreadsheetml/2006/main" count="309" uniqueCount="162">
  <si>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</si>
  <si>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</si>
  <si>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</si>
  <si>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</si>
  <si>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</si>
  <si>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</si>
  <si>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</si>
  <si>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</si>
  <si>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</si>
  <si>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</si>
  <si>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</si>
  <si>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</si>
  <si>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</si>
  <si>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</si>
  <si>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</si>
  <si>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</si>
  <si>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</si>
  <si>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</si>
  <si>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</si>
  <si>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</si>
  <si>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</si>
  <si>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</si>
  <si>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</si>
  <si>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</si>
  <si>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</si>
  <si>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</si>
  <si>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</si>
  <si>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</si>
  <si>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</si>
  <si>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</si>
  <si>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</si>
  <si>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</si>
  <si>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</si>
  <si>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</si>
  <si>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</si>
  <si>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</si>
  <si>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</si>
  <si>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</si>
  <si>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</si>
  <si>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</si>
  <si>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</si>
  <si>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</si>
  <si>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</si>
  <si>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</si>
  <si>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</si>
  <si>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</si>
  <si>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n°02</t>
  </si>
  <si>
    <t>DEMOLITION - MACONNERIE</t>
  </si>
  <si>
    <t>9</t>
  </si>
  <si>
    <t>1</t>
  </si>
  <si>
    <t>Installation de chantier</t>
  </si>
  <si>
    <t>FT</t>
  </si>
  <si>
    <t>9.&amp;</t>
  </si>
  <si>
    <t>Création d'ouverture dans mur béton (1.00 x 2.30m HT)</t>
  </si>
  <si>
    <t>U</t>
  </si>
  <si>
    <t>L</t>
  </si>
  <si>
    <t>Localisation : SSol entre logement 04 &amp; 05</t>
  </si>
  <si>
    <t>6</t>
  </si>
  <si>
    <t>3</t>
  </si>
  <si>
    <t xml:space="preserve">Maçonnerie </t>
  </si>
  <si>
    <t>3.1</t>
  </si>
  <si>
    <t>Création de volée d'escalier béton</t>
  </si>
  <si>
    <t>ENS</t>
  </si>
  <si>
    <t xml:space="preserve">Localisation : Jardin vers REZ DE CHAUSSéE Log 05
</t>
  </si>
  <si>
    <t>3.2</t>
  </si>
  <si>
    <t>Création de volée d'escalier béton OPTION</t>
  </si>
  <si>
    <t>Option</t>
  </si>
  <si>
    <t>Localisation : Accès terrasse Est et Ouest</t>
  </si>
  <si>
    <t>3.3</t>
  </si>
  <si>
    <t>Agglos pleins de 15</t>
  </si>
  <si>
    <t>M2</t>
  </si>
  <si>
    <t>Localisation : Ssol entre Log 04 &amp; 05</t>
  </si>
  <si>
    <t>3.4</t>
  </si>
  <si>
    <t>Agglos pleins de 20</t>
  </si>
  <si>
    <t>Localisation : Rebouchage entrée de chantier provisoire</t>
  </si>
  <si>
    <t>3.5</t>
  </si>
  <si>
    <t>Enduit Hydrofuge</t>
  </si>
  <si>
    <t>Localisation : SSOL Log 04/05/06</t>
  </si>
  <si>
    <t>6.&amp;</t>
  </si>
  <si>
    <t xml:space="preserve">Total du sous-chapitre Maçonnerie </t>
  </si>
  <si>
    <t>4</t>
  </si>
  <si>
    <t>Déposes et démolition diverses</t>
  </si>
  <si>
    <t>4.1</t>
  </si>
  <si>
    <t>Ragréage et assour</t>
  </si>
  <si>
    <t>4.2</t>
  </si>
  <si>
    <t>Chape et Isolant VARIANTE</t>
  </si>
  <si>
    <t>Variante</t>
  </si>
  <si>
    <t>4.3</t>
  </si>
  <si>
    <t>Doublage des murs Ext (1/2 stil)</t>
  </si>
  <si>
    <t>4.4</t>
  </si>
  <si>
    <t>Doublage des murs Int (1/2 stil)</t>
  </si>
  <si>
    <t>4.5</t>
  </si>
  <si>
    <t xml:space="preserve">Cloison (Placo) </t>
  </si>
  <si>
    <t>4.6</t>
  </si>
  <si>
    <t>Soffite Fx plafond</t>
  </si>
  <si>
    <t>4.7</t>
  </si>
  <si>
    <t>Sols parquet</t>
  </si>
  <si>
    <t>4.8</t>
  </si>
  <si>
    <t>Sols Carrelage</t>
  </si>
  <si>
    <t>Total du sous-chapitre Déposes et démolition diverses</t>
  </si>
  <si>
    <t>5</t>
  </si>
  <si>
    <t>Déposes Etanchéité</t>
  </si>
  <si>
    <t>Localisation : Murs enterrés</t>
  </si>
  <si>
    <t>5.1</t>
  </si>
  <si>
    <t>dépose Etanchéité</t>
  </si>
  <si>
    <t>5.2</t>
  </si>
  <si>
    <t>dépose Etanchéité OPTION</t>
  </si>
  <si>
    <t>Total du sous-chapitre Déposes Etanchéité</t>
  </si>
  <si>
    <t>Préparation Etanchéité</t>
  </si>
  <si>
    <t>6.1</t>
  </si>
  <si>
    <t>Préparation Murs enterrés</t>
  </si>
  <si>
    <t>6.2</t>
  </si>
  <si>
    <t xml:space="preserve">Préparation Murs enterrés </t>
  </si>
  <si>
    <t>6.3</t>
  </si>
  <si>
    <t>Relevés étanchéité Terrasse Nord</t>
  </si>
  <si>
    <t>ML</t>
  </si>
  <si>
    <t>Localisation : Terrasse Nord RDC</t>
  </si>
  <si>
    <t>Total du sous-chapitre Préparation Etanchéité</t>
  </si>
  <si>
    <t>7</t>
  </si>
  <si>
    <t>Carottage</t>
  </si>
  <si>
    <t>Localisation : Log 04/05/06</t>
  </si>
  <si>
    <t>7.1</t>
  </si>
  <si>
    <t>Carottage mur 0.50ml pour VMC</t>
  </si>
  <si>
    <t>7.2</t>
  </si>
  <si>
    <t>Carottage mur 0.50ml pour Pour Ventil doublage</t>
  </si>
  <si>
    <t>7.3</t>
  </si>
  <si>
    <t>Carottage mur 0.20ml  pour VMC</t>
  </si>
  <si>
    <t>7.4</t>
  </si>
  <si>
    <t>Carottage mur 0.20ml  pour pour Ventil doublage</t>
  </si>
  <si>
    <t>Total du sous-chapitre Carottage</t>
  </si>
  <si>
    <t>8</t>
  </si>
  <si>
    <t>Divers</t>
  </si>
  <si>
    <t>8.1</t>
  </si>
  <si>
    <t>Mise en place d'un système de déshumification</t>
  </si>
  <si>
    <t>Localisation : Log 04/05</t>
  </si>
  <si>
    <t>Localisation : Log 06</t>
  </si>
  <si>
    <t>8.2</t>
  </si>
  <si>
    <t>Fermeture provisoire de trémies.</t>
  </si>
  <si>
    <t>8.3</t>
  </si>
  <si>
    <t>Création de SAS de chantier</t>
  </si>
  <si>
    <t>Localisation : Log 04/05/06 RDC</t>
  </si>
  <si>
    <t>8.4</t>
  </si>
  <si>
    <t>Protection des Sols Logements</t>
  </si>
  <si>
    <t>Localisation : Log 04/06 RDC</t>
  </si>
  <si>
    <t>8.5</t>
  </si>
  <si>
    <t>Protection des Sols Communs</t>
  </si>
  <si>
    <t>Localisation : Communs RDC</t>
  </si>
  <si>
    <t>Total du sous-chapitre Divers</t>
  </si>
  <si>
    <t>2.&amp;</t>
  </si>
  <si>
    <t>Total du lot DEMOLITION - MACONNERIE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</si>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</sst>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C4BD8C2F-DA6C-B294-A090-CCDA02F2E4A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2715B32B-3D91-463A-83EB-DD8A4CFE8EAF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4499C4DA-BBB7-0EA9-2B9D-ADCC564B1659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1E8AC760-CC4C-4969-81CA-97442874FB8D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F58310BD-147A-4BED-AF03-969DF9C414DA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03C5F9E7-6AB7-4062-801B-3DDE59B6AA1E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showGridLines="0" tabSelected="1" topLeftCell="B1" workbookViewId="0">
      <selection activeCell="F7" sqref="F7"/>
    </sheetView>
  </sheetViews>
  <sheetFormatPr baseColWidth="10" defaultRowHeight="13.2" x14ac:dyDescent="0.25"/>
  <cols>
    <col min="1" max="1" width="1.33203125" style="40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2" customWidth="1"/>
    <col min="11" max="11" width="5" style="49" hidden="1" customWidth="1"/>
    <col min="12" max="12" width="5.5546875" style="50" hidden="1" customWidth="1"/>
    <col min="13" max="13" width="4.5546875" style="48" hidden="1" customWidth="1"/>
    <col min="14" max="14" width="14" style="43" customWidth="1"/>
  </cols>
  <sheetData>
    <row r="1" spans="1:14" x14ac:dyDescent="0.25">
      <c r="A1" s="71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6" t="str">
        <f xml:space="preserve"> Paramètres!$C$9 &amp; " " &amp; Paramètres!$C$11</f>
        <v>Lot n°02 DEMOLITION - MACONNERIE</v>
      </c>
      <c r="K1" s="47"/>
      <c r="L1" s="47"/>
      <c r="M1" s="47"/>
    </row>
    <row r="2" spans="1:14" x14ac:dyDescent="0.25">
      <c r="A2" s="13"/>
      <c r="B2" s="41"/>
      <c r="C2" s="15"/>
      <c r="D2" s="12"/>
      <c r="E2" s="12"/>
      <c r="F2" s="12"/>
      <c r="G2" s="17"/>
      <c r="H2" s="17"/>
      <c r="I2" s="24"/>
      <c r="J2" s="51" t="str">
        <f xml:space="preserve"> Paramètres!$C$13</f>
        <v>28/04/2023</v>
      </c>
      <c r="K2" s="47"/>
      <c r="L2" s="47"/>
      <c r="M2" s="47"/>
    </row>
    <row r="3" spans="1:14" s="21" customFormat="1" ht="25.5" customHeight="1" x14ac:dyDescent="0.25">
      <c r="A3" s="39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5" t="s">
        <v>7</v>
      </c>
      <c r="K3" s="22" t="s">
        <v>26</v>
      </c>
      <c r="L3" s="22" t="s">
        <v>27</v>
      </c>
      <c r="M3" s="45" t="s">
        <v>28</v>
      </c>
      <c r="N3" s="44"/>
    </row>
    <row r="4" spans="1:14" s="82" customFormat="1" ht="17.399999999999999" x14ac:dyDescent="0.3">
      <c r="A4" s="73"/>
      <c r="B4" s="74"/>
      <c r="C4" s="75"/>
      <c r="D4" s="74"/>
      <c r="E4" s="74"/>
      <c r="F4" s="74"/>
      <c r="G4" s="76"/>
      <c r="H4" s="76"/>
      <c r="I4" s="77"/>
      <c r="J4" s="78"/>
      <c r="K4" s="79"/>
      <c r="L4" s="74"/>
      <c r="M4" s="80"/>
      <c r="N4" s="81"/>
    </row>
    <row r="5" spans="1:14" s="82" customFormat="1" ht="17.399999999999999" x14ac:dyDescent="0.3">
      <c r="A5" s="83" t="s">
        <v>45</v>
      </c>
      <c r="B5" s="84" t="s">
        <v>46</v>
      </c>
      <c r="C5" s="85" t="s">
        <v>47</v>
      </c>
      <c r="D5" s="74"/>
      <c r="E5" s="74"/>
      <c r="F5" s="74"/>
      <c r="G5" s="76"/>
      <c r="H5" s="76"/>
      <c r="I5" s="77"/>
      <c r="J5" s="78"/>
      <c r="K5" s="79"/>
      <c r="L5" s="74"/>
      <c r="M5" s="80"/>
      <c r="N5" s="81"/>
    </row>
    <row r="6" spans="1:14" s="82" customFormat="1" ht="18" thickBot="1" x14ac:dyDescent="0.35">
      <c r="A6" s="73"/>
      <c r="B6" s="74"/>
      <c r="C6" s="75"/>
      <c r="D6" s="74"/>
      <c r="E6" s="74"/>
      <c r="F6" s="74"/>
      <c r="G6" s="76"/>
      <c r="H6" s="76"/>
      <c r="I6" s="77"/>
      <c r="J6" s="78"/>
      <c r="K6" s="79"/>
      <c r="L6" s="74"/>
      <c r="M6" s="80"/>
      <c r="N6" s="81"/>
    </row>
    <row r="7" spans="1:14" ht="14.4" thickTop="1" thickBot="1" x14ac:dyDescent="0.3">
      <c r="A7" s="86" t="s">
        <v>48</v>
      </c>
      <c r="B7" s="87" t="s">
        <v>49</v>
      </c>
      <c r="C7" s="88" t="s">
        <v>50</v>
      </c>
      <c r="D7" s="87" t="s">
        <v>51</v>
      </c>
      <c r="E7" s="89">
        <v>1</v>
      </c>
      <c r="F7" s="90"/>
      <c r="G7" s="91"/>
      <c r="H7" s="18" t="str">
        <f>IF(ISBLANK(G7), "", IF(ISBLANK(F7), ROUND(E7 * ROUND(G7, 2), 2), ROUND(F7 * ROUND(G7, 2), 2)))</f>
        <v/>
      </c>
      <c r="I7" s="92" t="s">
        <v>44</v>
      </c>
      <c r="J7" s="42">
        <v>0.2</v>
      </c>
      <c r="K7" s="49" t="b">
        <f>IF(AND(COUNTIF(TAUXTVA1:TAUXTVA4, J7) = 0, J7 &lt;&gt; 0), FALSE, IF(ISBLANK(J7), FALSE, TRUE))</f>
        <v>1</v>
      </c>
      <c r="L7" s="50" t="b">
        <f>IF(AND(A7 = "9", OR(I7 = "Variante", I7 = "Option")), FALSE, TRUE)</f>
        <v>1</v>
      </c>
      <c r="M7" s="48">
        <f>IF(AND(L7 = TRUE, K7 = TRUE), J7, "")</f>
        <v>0.2</v>
      </c>
    </row>
    <row r="8" spans="1:14" ht="14.4" thickTop="1" thickBot="1" x14ac:dyDescent="0.3">
      <c r="A8" s="86" t="s">
        <v>52</v>
      </c>
    </row>
    <row r="9" spans="1:14" ht="14.4" thickTop="1" thickBot="1" x14ac:dyDescent="0.3">
      <c r="A9" s="86" t="s">
        <v>48</v>
      </c>
      <c r="B9" s="87" t="s">
        <v>45</v>
      </c>
      <c r="C9" s="88" t="s">
        <v>53</v>
      </c>
      <c r="D9" s="87" t="s">
        <v>54</v>
      </c>
      <c r="E9" s="89">
        <v>2</v>
      </c>
      <c r="F9" s="90"/>
      <c r="G9" s="91"/>
      <c r="H9" s="18" t="str">
        <f>IF(ISBLANK(G9), "", IF(ISBLANK(F9), ROUND(E9 * ROUND(G9, 2), 2), ROUND(F9 * ROUND(G9, 2), 2)))</f>
        <v/>
      </c>
      <c r="I9" s="92" t="s">
        <v>44</v>
      </c>
      <c r="J9" s="42">
        <v>0.2</v>
      </c>
      <c r="K9" s="49" t="b">
        <f>IF(AND(COUNTIF(TAUXTVA1:TAUXTVA4, J9) = 0, J9 &lt;&gt; 0), FALSE, IF(ISBLANK(J9), FALSE, TRUE))</f>
        <v>1</v>
      </c>
      <c r="L9" s="50" t="b">
        <f>IF(AND(A9 = "9", OR(I9 = "Variante", I9 = "Option")), FALSE, TRUE)</f>
        <v>1</v>
      </c>
      <c r="M9" s="48">
        <f>IF(AND(L9 = TRUE, K9 = TRUE), J9, "")</f>
        <v>0.2</v>
      </c>
    </row>
    <row r="10" spans="1:14" ht="13.8" thickTop="1" x14ac:dyDescent="0.25">
      <c r="A10" s="86" t="s">
        <v>55</v>
      </c>
      <c r="C10" s="88" t="s">
        <v>56</v>
      </c>
    </row>
    <row r="11" spans="1:14" x14ac:dyDescent="0.25">
      <c r="A11" s="86" t="s">
        <v>52</v>
      </c>
    </row>
    <row r="12" spans="1:14" s="102" customFormat="1" ht="12.6" thickBot="1" x14ac:dyDescent="0.3">
      <c r="A12" s="103" t="s">
        <v>57</v>
      </c>
      <c r="B12" s="104" t="s">
        <v>58</v>
      </c>
      <c r="C12" s="105" t="s">
        <v>59</v>
      </c>
      <c r="D12" s="94"/>
      <c r="E12" s="94"/>
      <c r="F12" s="94"/>
      <c r="G12" s="96"/>
      <c r="H12" s="96"/>
      <c r="I12" s="97"/>
      <c r="J12" s="98"/>
      <c r="K12" s="99"/>
      <c r="L12" s="94"/>
      <c r="M12" s="100"/>
      <c r="N12" s="101"/>
    </row>
    <row r="13" spans="1:14" ht="14.4" thickTop="1" thickBot="1" x14ac:dyDescent="0.3">
      <c r="A13" s="86" t="s">
        <v>48</v>
      </c>
      <c r="B13" s="87" t="s">
        <v>60</v>
      </c>
      <c r="C13" s="88" t="s">
        <v>61</v>
      </c>
      <c r="D13" s="87" t="s">
        <v>62</v>
      </c>
      <c r="E13" s="89">
        <v>1</v>
      </c>
      <c r="F13" s="90"/>
      <c r="G13" s="91"/>
      <c r="H13" s="18" t="str">
        <f>IF(ISBLANK(G13), "", IF(ISBLANK(F13), ROUND(E13 * ROUND(G13, 2), 2), ROUND(F13 * ROUND(G13, 2), 2)))</f>
        <v/>
      </c>
      <c r="I13" s="92" t="s">
        <v>44</v>
      </c>
      <c r="J13" s="42">
        <v>0.2</v>
      </c>
      <c r="K13" s="49" t="b">
        <f>IF(AND(COUNTIF(TAUXTVA1:TAUXTVA4, J13) = 0, J13 &lt;&gt; 0), FALSE, IF(ISBLANK(J13), FALSE, TRUE))</f>
        <v>1</v>
      </c>
      <c r="L13" s="50" t="b">
        <f>IF(AND(A13 = "9", OR(I13 = "Variante", I13 = "Option")), FALSE, TRUE)</f>
        <v>1</v>
      </c>
      <c r="M13" s="48">
        <f>IF(AND(L13 = TRUE, K13 = TRUE), J13, "")</f>
        <v>0.2</v>
      </c>
    </row>
    <row r="14" spans="1:14" ht="21.6" thickTop="1" x14ac:dyDescent="0.25">
      <c r="A14" s="86" t="s">
        <v>55</v>
      </c>
      <c r="C14" s="88" t="s">
        <v>63</v>
      </c>
    </row>
    <row r="15" spans="1:14" ht="13.8" thickBot="1" x14ac:dyDescent="0.3">
      <c r="A15" s="86" t="s">
        <v>52</v>
      </c>
    </row>
    <row r="16" spans="1:14" ht="14.4" thickTop="1" thickBot="1" x14ac:dyDescent="0.3">
      <c r="A16" s="86" t="s">
        <v>48</v>
      </c>
      <c r="B16" s="87" t="s">
        <v>64</v>
      </c>
      <c r="C16" s="88" t="s">
        <v>65</v>
      </c>
      <c r="D16" s="87" t="s">
        <v>62</v>
      </c>
      <c r="E16" s="89">
        <v>2</v>
      </c>
      <c r="F16" s="90"/>
      <c r="G16" s="91"/>
      <c r="H16" s="18" t="str">
        <f>IF(ISBLANK(G16), "", IF(ISBLANK(F16), ROUND(E16 * ROUND(G16, 2), 2), ROUND(F16 * ROUND(G16, 2), 2)))</f>
        <v/>
      </c>
      <c r="I16" s="92" t="s">
        <v>66</v>
      </c>
      <c r="J16" s="42">
        <v>0.2</v>
      </c>
      <c r="K16" s="49" t="b">
        <f>IF(AND(COUNTIF(TAUXTVA1:TAUXTVA4, J16) = 0, J16 &lt;&gt; 0), FALSE, IF(ISBLANK(J16), FALSE, TRUE))</f>
        <v>1</v>
      </c>
      <c r="L16" s="50" t="b">
        <f>IF(AND(A16 = "9", OR(I16 = "Variante", I16 = "Option")), FALSE, TRUE)</f>
        <v>0</v>
      </c>
      <c r="M16" s="48" t="str">
        <f>IF(AND(L16 = TRUE, K16 = TRUE), J16, "")</f>
        <v/>
      </c>
    </row>
    <row r="17" spans="1:14" ht="13.8" thickTop="1" x14ac:dyDescent="0.25">
      <c r="A17" s="86" t="s">
        <v>55</v>
      </c>
      <c r="C17" s="88" t="s">
        <v>67</v>
      </c>
    </row>
    <row r="18" spans="1:14" ht="13.8" thickBot="1" x14ac:dyDescent="0.3">
      <c r="A18" s="86" t="s">
        <v>52</v>
      </c>
    </row>
    <row r="19" spans="1:14" ht="14.4" thickTop="1" thickBot="1" x14ac:dyDescent="0.3">
      <c r="A19" s="86" t="s">
        <v>48</v>
      </c>
      <c r="B19" s="87" t="s">
        <v>68</v>
      </c>
      <c r="C19" s="88" t="s">
        <v>69</v>
      </c>
      <c r="D19" s="87" t="s">
        <v>70</v>
      </c>
      <c r="E19" s="106">
        <v>2.2999999999999998</v>
      </c>
      <c r="F19" s="90"/>
      <c r="G19" s="91"/>
      <c r="H19" s="18" t="str">
        <f>IF(ISBLANK(G19), "", IF(ISBLANK(F19), ROUND(E19 * ROUND(G19, 2), 2), ROUND(F19 * ROUND(G19, 2), 2)))</f>
        <v/>
      </c>
      <c r="I19" s="92" t="s">
        <v>44</v>
      </c>
      <c r="J19" s="42">
        <v>0.2</v>
      </c>
      <c r="K19" s="49" t="b">
        <f>IF(AND(COUNTIF(TAUXTVA1:TAUXTVA4, J19) = 0, J19 &lt;&gt; 0), FALSE, IF(ISBLANK(J19), FALSE, TRUE))</f>
        <v>1</v>
      </c>
      <c r="L19" s="50" t="b">
        <f>IF(AND(A19 = "9", OR(I19 = "Variante", I19 = "Option")), FALSE, TRUE)</f>
        <v>1</v>
      </c>
      <c r="M19" s="48">
        <f>IF(AND(L19 = TRUE, K19 = TRUE), J19, "")</f>
        <v>0.2</v>
      </c>
    </row>
    <row r="20" spans="1:14" ht="13.8" thickTop="1" x14ac:dyDescent="0.25">
      <c r="A20" s="86" t="s">
        <v>55</v>
      </c>
      <c r="C20" s="88" t="s">
        <v>71</v>
      </c>
    </row>
    <row r="21" spans="1:14" ht="13.8" thickBot="1" x14ac:dyDescent="0.3">
      <c r="A21" s="86" t="s">
        <v>52</v>
      </c>
    </row>
    <row r="22" spans="1:14" ht="14.4" thickTop="1" thickBot="1" x14ac:dyDescent="0.3">
      <c r="A22" s="86" t="s">
        <v>48</v>
      </c>
      <c r="B22" s="87" t="s">
        <v>72</v>
      </c>
      <c r="C22" s="88" t="s">
        <v>73</v>
      </c>
      <c r="D22" s="87" t="s">
        <v>70</v>
      </c>
      <c r="E22" s="106">
        <v>37.5</v>
      </c>
      <c r="F22" s="90"/>
      <c r="G22" s="91"/>
      <c r="H22" s="18" t="str">
        <f>IF(ISBLANK(G22), "", IF(ISBLANK(F22), ROUND(E22 * ROUND(G22, 2), 2), ROUND(F22 * ROUND(G22, 2), 2)))</f>
        <v/>
      </c>
      <c r="I22" s="92" t="s">
        <v>44</v>
      </c>
      <c r="J22" s="42">
        <v>0.2</v>
      </c>
      <c r="K22" s="49" t="b">
        <f>IF(AND(COUNTIF(TAUXTVA1:TAUXTVA4, J22) = 0, J22 &lt;&gt; 0), FALSE, IF(ISBLANK(J22), FALSE, TRUE))</f>
        <v>1</v>
      </c>
      <c r="L22" s="50" t="b">
        <f>IF(AND(A22 = "9", OR(I22 = "Variante", I22 = "Option")), FALSE, TRUE)</f>
        <v>1</v>
      </c>
      <c r="M22" s="48">
        <f>IF(AND(L22 = TRUE, K22 = TRUE), J22, "")</f>
        <v>0.2</v>
      </c>
    </row>
    <row r="23" spans="1:14" ht="13.8" thickTop="1" x14ac:dyDescent="0.25">
      <c r="A23" s="86" t="s">
        <v>55</v>
      </c>
      <c r="C23" s="88" t="s">
        <v>74</v>
      </c>
    </row>
    <row r="24" spans="1:14" ht="13.8" thickBot="1" x14ac:dyDescent="0.3">
      <c r="A24" s="86" t="s">
        <v>52</v>
      </c>
    </row>
    <row r="25" spans="1:14" ht="14.4" thickTop="1" thickBot="1" x14ac:dyDescent="0.3">
      <c r="A25" s="86" t="s">
        <v>48</v>
      </c>
      <c r="B25" s="87" t="s">
        <v>75</v>
      </c>
      <c r="C25" s="88" t="s">
        <v>76</v>
      </c>
      <c r="D25" s="87" t="s">
        <v>70</v>
      </c>
      <c r="E25" s="106">
        <v>45.54</v>
      </c>
      <c r="F25" s="90"/>
      <c r="G25" s="91"/>
      <c r="H25" s="18" t="str">
        <f>IF(ISBLANK(G25), "", IF(ISBLANK(F25), ROUND(E25 * ROUND(G25, 2), 2), ROUND(F25 * ROUND(G25, 2), 2)))</f>
        <v/>
      </c>
      <c r="I25" s="92" t="s">
        <v>44</v>
      </c>
      <c r="J25" s="42">
        <v>0.2</v>
      </c>
      <c r="K25" s="49" t="b">
        <f>IF(AND(COUNTIF(TAUXTVA1:TAUXTVA4, J25) = 0, J25 &lt;&gt; 0), FALSE, IF(ISBLANK(J25), FALSE, TRUE))</f>
        <v>1</v>
      </c>
      <c r="L25" s="50" t="b">
        <f>IF(AND(A25 = "9", OR(I25 = "Variante", I25 = "Option")), FALSE, TRUE)</f>
        <v>1</v>
      </c>
      <c r="M25" s="48">
        <f>IF(AND(L25 = TRUE, K25 = TRUE), J25, "")</f>
        <v>0.2</v>
      </c>
    </row>
    <row r="26" spans="1:14" ht="13.8" thickTop="1" x14ac:dyDescent="0.25">
      <c r="A26" s="86" t="s">
        <v>55</v>
      </c>
      <c r="C26" s="88" t="s">
        <v>77</v>
      </c>
    </row>
    <row r="27" spans="1:14" x14ac:dyDescent="0.25">
      <c r="A27" s="86" t="s">
        <v>52</v>
      </c>
    </row>
    <row r="28" spans="1:14" s="102" customFormat="1" ht="12" x14ac:dyDescent="0.25">
      <c r="A28" s="103" t="s">
        <v>78</v>
      </c>
      <c r="B28" s="104" t="s">
        <v>58</v>
      </c>
      <c r="C28" s="105" t="s">
        <v>79</v>
      </c>
      <c r="D28" s="94"/>
      <c r="E28" s="94"/>
      <c r="F28" s="94"/>
      <c r="G28" s="96"/>
      <c r="H28" s="96">
        <f>IF(COUNTIF(L12:L27, FALSE) = COUNTIF(A12:A27, "9"), SUMIF(A12:A27, "9", H12:H27), SUMIF(L12:L27, TRUE, H12:H27))</f>
        <v>0</v>
      </c>
      <c r="I28" s="23" t="str">
        <f>IF(AND(COUNTIF(A12:A27, "9") &gt; 0, COUNTIF(L12:L27, FALSE) = COUNTIF(A12:A27, "9")), "Non totalisé", "")</f>
        <v/>
      </c>
      <c r="J28" s="98"/>
      <c r="K28" s="99"/>
      <c r="L28" s="94"/>
      <c r="M28" s="100"/>
      <c r="N28" s="101"/>
    </row>
    <row r="29" spans="1:14" s="102" customFormat="1" ht="12" x14ac:dyDescent="0.25">
      <c r="A29" s="93"/>
      <c r="B29" s="94"/>
      <c r="C29" s="95"/>
      <c r="D29" s="94"/>
      <c r="E29" s="94"/>
      <c r="F29" s="94"/>
      <c r="G29" s="96"/>
      <c r="H29" s="96"/>
      <c r="I29" s="97"/>
      <c r="J29" s="98"/>
      <c r="K29" s="99"/>
      <c r="L29" s="94"/>
      <c r="M29" s="100"/>
      <c r="N29" s="101"/>
    </row>
    <row r="30" spans="1:14" s="102" customFormat="1" ht="12" x14ac:dyDescent="0.25">
      <c r="A30" s="103" t="s">
        <v>57</v>
      </c>
      <c r="B30" s="104" t="s">
        <v>80</v>
      </c>
      <c r="C30" s="105" t="s">
        <v>81</v>
      </c>
      <c r="D30" s="94"/>
      <c r="E30" s="94"/>
      <c r="F30" s="94"/>
      <c r="G30" s="96"/>
      <c r="H30" s="96"/>
      <c r="I30" s="97"/>
      <c r="J30" s="98"/>
      <c r="K30" s="99"/>
      <c r="L30" s="94"/>
      <c r="M30" s="100"/>
      <c r="N30" s="101"/>
    </row>
    <row r="31" spans="1:14" ht="13.8" thickBot="1" x14ac:dyDescent="0.3">
      <c r="A31" s="86" t="s">
        <v>55</v>
      </c>
      <c r="C31" s="88" t="s">
        <v>77</v>
      </c>
    </row>
    <row r="32" spans="1:14" ht="14.4" thickTop="1" thickBot="1" x14ac:dyDescent="0.3">
      <c r="A32" s="86" t="s">
        <v>48</v>
      </c>
      <c r="B32" s="87" t="s">
        <v>82</v>
      </c>
      <c r="C32" s="88" t="s">
        <v>83</v>
      </c>
      <c r="D32" s="87" t="s">
        <v>70</v>
      </c>
      <c r="E32" s="106">
        <v>120.6</v>
      </c>
      <c r="F32" s="90"/>
      <c r="G32" s="91"/>
      <c r="H32" s="18" t="str">
        <f>IF(ISBLANK(G32), "", IF(ISBLANK(F32), ROUND(E32 * ROUND(G32, 2), 2), ROUND(F32 * ROUND(G32, 2), 2)))</f>
        <v/>
      </c>
      <c r="I32" s="92" t="s">
        <v>44</v>
      </c>
      <c r="J32" s="42">
        <v>0.2</v>
      </c>
      <c r="K32" s="49" t="b">
        <f>IF(AND(COUNTIF(TAUXTVA1:TAUXTVA4, J32) = 0, J32 &lt;&gt; 0), FALSE, IF(ISBLANK(J32), FALSE, TRUE))</f>
        <v>1</v>
      </c>
      <c r="L32" s="50" t="b">
        <f>IF(AND(A32 = "9", OR(I32 = "Variante", I32 = "Option")), FALSE, TRUE)</f>
        <v>1</v>
      </c>
      <c r="M32" s="48">
        <f>IF(AND(L32 = TRUE, K32 = TRUE), J32, "")</f>
        <v>0.2</v>
      </c>
    </row>
    <row r="33" spans="1:14" ht="14.4" thickTop="1" thickBot="1" x14ac:dyDescent="0.3">
      <c r="A33" s="86" t="s">
        <v>52</v>
      </c>
    </row>
    <row r="34" spans="1:14" ht="14.4" thickTop="1" thickBot="1" x14ac:dyDescent="0.3">
      <c r="A34" s="86" t="s">
        <v>48</v>
      </c>
      <c r="B34" s="87" t="s">
        <v>84</v>
      </c>
      <c r="C34" s="88" t="s">
        <v>85</v>
      </c>
      <c r="D34" s="87" t="s">
        <v>70</v>
      </c>
      <c r="E34" s="106">
        <v>120.6</v>
      </c>
      <c r="F34" s="90"/>
      <c r="G34" s="91"/>
      <c r="H34" s="18" t="str">
        <f>IF(ISBLANK(G34), "", IF(ISBLANK(F34), ROUND(E34 * ROUND(G34, 2), 2), ROUND(F34 * ROUND(G34, 2), 2)))</f>
        <v/>
      </c>
      <c r="I34" s="92" t="s">
        <v>86</v>
      </c>
      <c r="J34" s="42">
        <v>0.2</v>
      </c>
      <c r="K34" s="49" t="b">
        <f>IF(AND(COUNTIF(TAUXTVA1:TAUXTVA4, J34) = 0, J34 &lt;&gt; 0), FALSE, IF(ISBLANK(J34), FALSE, TRUE))</f>
        <v>1</v>
      </c>
      <c r="L34" s="50" t="b">
        <f>IF(AND(A34 = "9", OR(I34 = "Variante", I34 = "Option")), FALSE, TRUE)</f>
        <v>0</v>
      </c>
      <c r="M34" s="48" t="str">
        <f>IF(AND(L34 = TRUE, K34 = TRUE), J34, "")</f>
        <v/>
      </c>
    </row>
    <row r="35" spans="1:14" ht="14.4" thickTop="1" thickBot="1" x14ac:dyDescent="0.3">
      <c r="A35" s="86" t="s">
        <v>52</v>
      </c>
    </row>
    <row r="36" spans="1:14" ht="14.4" thickTop="1" thickBot="1" x14ac:dyDescent="0.3">
      <c r="A36" s="86" t="s">
        <v>48</v>
      </c>
      <c r="B36" s="87" t="s">
        <v>87</v>
      </c>
      <c r="C36" s="88" t="s">
        <v>88</v>
      </c>
      <c r="D36" s="87" t="s">
        <v>70</v>
      </c>
      <c r="E36" s="106">
        <v>95.5</v>
      </c>
      <c r="F36" s="90"/>
      <c r="G36" s="91"/>
      <c r="H36" s="18" t="str">
        <f>IF(ISBLANK(G36), "", IF(ISBLANK(F36), ROUND(E36 * ROUND(G36, 2), 2), ROUND(F36 * ROUND(G36, 2), 2)))</f>
        <v/>
      </c>
      <c r="I36" s="92" t="s">
        <v>44</v>
      </c>
      <c r="J36" s="42">
        <v>0.2</v>
      </c>
      <c r="K36" s="49" t="b">
        <f>IF(AND(COUNTIF(TAUXTVA1:TAUXTVA4, J36) = 0, J36 &lt;&gt; 0), FALSE, IF(ISBLANK(J36), FALSE, TRUE))</f>
        <v>1</v>
      </c>
      <c r="L36" s="50" t="b">
        <f>IF(AND(A36 = "9", OR(I36 = "Variante", I36 = "Option")), FALSE, TRUE)</f>
        <v>1</v>
      </c>
      <c r="M36" s="48">
        <f>IF(AND(L36 = TRUE, K36 = TRUE), J36, "")</f>
        <v>0.2</v>
      </c>
    </row>
    <row r="37" spans="1:14" ht="14.4" thickTop="1" thickBot="1" x14ac:dyDescent="0.3">
      <c r="A37" s="86" t="s">
        <v>52</v>
      </c>
    </row>
    <row r="38" spans="1:14" ht="14.4" thickTop="1" thickBot="1" x14ac:dyDescent="0.3">
      <c r="A38" s="86" t="s">
        <v>48</v>
      </c>
      <c r="B38" s="87" t="s">
        <v>89</v>
      </c>
      <c r="C38" s="88" t="s">
        <v>90</v>
      </c>
      <c r="D38" s="87" t="s">
        <v>70</v>
      </c>
      <c r="E38" s="106">
        <v>21.7</v>
      </c>
      <c r="F38" s="90"/>
      <c r="G38" s="91"/>
      <c r="H38" s="18" t="str">
        <f>IF(ISBLANK(G38), "", IF(ISBLANK(F38), ROUND(E38 * ROUND(G38, 2), 2), ROUND(F38 * ROUND(G38, 2), 2)))</f>
        <v/>
      </c>
      <c r="I38" s="92" t="s">
        <v>44</v>
      </c>
      <c r="J38" s="42">
        <v>0.2</v>
      </c>
      <c r="K38" s="49" t="b">
        <f>IF(AND(COUNTIF(TAUXTVA1:TAUXTVA4, J38) = 0, J38 &lt;&gt; 0), FALSE, IF(ISBLANK(J38), FALSE, TRUE))</f>
        <v>1</v>
      </c>
      <c r="L38" s="50" t="b">
        <f>IF(AND(A38 = "9", OR(I38 = "Variante", I38 = "Option")), FALSE, TRUE)</f>
        <v>1</v>
      </c>
      <c r="M38" s="48">
        <f>IF(AND(L38 = TRUE, K38 = TRUE), J38, "")</f>
        <v>0.2</v>
      </c>
    </row>
    <row r="39" spans="1:14" ht="14.4" thickTop="1" thickBot="1" x14ac:dyDescent="0.3">
      <c r="A39" s="86" t="s">
        <v>52</v>
      </c>
    </row>
    <row r="40" spans="1:14" ht="14.4" thickTop="1" thickBot="1" x14ac:dyDescent="0.3">
      <c r="A40" s="86" t="s">
        <v>48</v>
      </c>
      <c r="B40" s="87" t="s">
        <v>91</v>
      </c>
      <c r="C40" s="88" t="s">
        <v>92</v>
      </c>
      <c r="D40" s="87" t="s">
        <v>70</v>
      </c>
      <c r="E40" s="106">
        <v>99.7</v>
      </c>
      <c r="F40" s="90"/>
      <c r="G40" s="91"/>
      <c r="H40" s="18" t="str">
        <f>IF(ISBLANK(G40), "", IF(ISBLANK(F40), ROUND(E40 * ROUND(G40, 2), 2), ROUND(F40 * ROUND(G40, 2), 2)))</f>
        <v/>
      </c>
      <c r="I40" s="92" t="s">
        <v>44</v>
      </c>
      <c r="J40" s="42">
        <v>0.2</v>
      </c>
      <c r="K40" s="49" t="b">
        <f>IF(AND(COUNTIF(TAUXTVA1:TAUXTVA4, J40) = 0, J40 &lt;&gt; 0), FALSE, IF(ISBLANK(J40), FALSE, TRUE))</f>
        <v>1</v>
      </c>
      <c r="L40" s="50" t="b">
        <f>IF(AND(A40 = "9", OR(I40 = "Variante", I40 = "Option")), FALSE, TRUE)</f>
        <v>1</v>
      </c>
      <c r="M40" s="48">
        <f>IF(AND(L40 = TRUE, K40 = TRUE), J40, "")</f>
        <v>0.2</v>
      </c>
    </row>
    <row r="41" spans="1:14" ht="14.4" thickTop="1" thickBot="1" x14ac:dyDescent="0.3">
      <c r="A41" s="86" t="s">
        <v>52</v>
      </c>
    </row>
    <row r="42" spans="1:14" ht="14.4" thickTop="1" thickBot="1" x14ac:dyDescent="0.3">
      <c r="A42" s="86" t="s">
        <v>48</v>
      </c>
      <c r="B42" s="87" t="s">
        <v>93</v>
      </c>
      <c r="C42" s="88" t="s">
        <v>94</v>
      </c>
      <c r="D42" s="87" t="s">
        <v>70</v>
      </c>
      <c r="E42" s="106">
        <v>2.1</v>
      </c>
      <c r="F42" s="90"/>
      <c r="G42" s="91"/>
      <c r="H42" s="18" t="str">
        <f>IF(ISBLANK(G42), "", IF(ISBLANK(F42), ROUND(E42 * ROUND(G42, 2), 2), ROUND(F42 * ROUND(G42, 2), 2)))</f>
        <v/>
      </c>
      <c r="I42" s="92" t="s">
        <v>44</v>
      </c>
      <c r="J42" s="42">
        <v>0.2</v>
      </c>
      <c r="K42" s="49" t="b">
        <f>IF(AND(COUNTIF(TAUXTVA1:TAUXTVA4, J42) = 0, J42 &lt;&gt; 0), FALSE, IF(ISBLANK(J42), FALSE, TRUE))</f>
        <v>1</v>
      </c>
      <c r="L42" s="50" t="b">
        <f>IF(AND(A42 = "9", OR(I42 = "Variante", I42 = "Option")), FALSE, TRUE)</f>
        <v>1</v>
      </c>
      <c r="M42" s="48">
        <f>IF(AND(L42 = TRUE, K42 = TRUE), J42, "")</f>
        <v>0.2</v>
      </c>
    </row>
    <row r="43" spans="1:14" ht="14.4" thickTop="1" thickBot="1" x14ac:dyDescent="0.3">
      <c r="A43" s="86" t="s">
        <v>52</v>
      </c>
    </row>
    <row r="44" spans="1:14" ht="14.4" thickTop="1" thickBot="1" x14ac:dyDescent="0.3">
      <c r="A44" s="86" t="s">
        <v>48</v>
      </c>
      <c r="B44" s="87" t="s">
        <v>95</v>
      </c>
      <c r="C44" s="88" t="s">
        <v>96</v>
      </c>
      <c r="D44" s="87" t="s">
        <v>70</v>
      </c>
      <c r="E44" s="106">
        <v>102.56</v>
      </c>
      <c r="F44" s="90"/>
      <c r="G44" s="91"/>
      <c r="H44" s="18" t="str">
        <f>IF(ISBLANK(G44), "", IF(ISBLANK(F44), ROUND(E44 * ROUND(G44, 2), 2), ROUND(F44 * ROUND(G44, 2), 2)))</f>
        <v/>
      </c>
      <c r="I44" s="92" t="s">
        <v>44</v>
      </c>
      <c r="J44" s="42">
        <v>0.2</v>
      </c>
      <c r="K44" s="49" t="b">
        <f>IF(AND(COUNTIF(TAUXTVA1:TAUXTVA4, J44) = 0, J44 &lt;&gt; 0), FALSE, IF(ISBLANK(J44), FALSE, TRUE))</f>
        <v>1</v>
      </c>
      <c r="L44" s="50" t="b">
        <f>IF(AND(A44 = "9", OR(I44 = "Variante", I44 = "Option")), FALSE, TRUE)</f>
        <v>1</v>
      </c>
      <c r="M44" s="48">
        <f>IF(AND(L44 = TRUE, K44 = TRUE), J44, "")</f>
        <v>0.2</v>
      </c>
    </row>
    <row r="45" spans="1:14" ht="14.4" thickTop="1" thickBot="1" x14ac:dyDescent="0.3">
      <c r="A45" s="86" t="s">
        <v>52</v>
      </c>
    </row>
    <row r="46" spans="1:14" ht="14.4" thickTop="1" thickBot="1" x14ac:dyDescent="0.3">
      <c r="A46" s="86" t="s">
        <v>48</v>
      </c>
      <c r="B46" s="87" t="s">
        <v>97</v>
      </c>
      <c r="C46" s="88" t="s">
        <v>98</v>
      </c>
      <c r="D46" s="87" t="s">
        <v>70</v>
      </c>
      <c r="E46" s="106">
        <v>17.91</v>
      </c>
      <c r="F46" s="90"/>
      <c r="G46" s="91"/>
      <c r="H46" s="18" t="str">
        <f>IF(ISBLANK(G46), "", IF(ISBLANK(F46), ROUND(E46 * ROUND(G46, 2), 2), ROUND(F46 * ROUND(G46, 2), 2)))</f>
        <v/>
      </c>
      <c r="I46" s="92" t="s">
        <v>44</v>
      </c>
      <c r="J46" s="42">
        <v>0.2</v>
      </c>
      <c r="K46" s="49" t="b">
        <f>IF(AND(COUNTIF(TAUXTVA1:TAUXTVA4, J46) = 0, J46 &lt;&gt; 0), FALSE, IF(ISBLANK(J46), FALSE, TRUE))</f>
        <v>1</v>
      </c>
      <c r="L46" s="50" t="b">
        <f>IF(AND(A46 = "9", OR(I46 = "Variante", I46 = "Option")), FALSE, TRUE)</f>
        <v>1</v>
      </c>
      <c r="M46" s="48">
        <f>IF(AND(L46 = TRUE, K46 = TRUE), J46, "")</f>
        <v>0.2</v>
      </c>
    </row>
    <row r="47" spans="1:14" ht="13.8" thickTop="1" x14ac:dyDescent="0.25">
      <c r="A47" s="86" t="s">
        <v>52</v>
      </c>
    </row>
    <row r="48" spans="1:14" s="102" customFormat="1" ht="12" x14ac:dyDescent="0.25">
      <c r="A48" s="103" t="s">
        <v>78</v>
      </c>
      <c r="B48" s="104" t="s">
        <v>80</v>
      </c>
      <c r="C48" s="105" t="s">
        <v>99</v>
      </c>
      <c r="D48" s="94"/>
      <c r="E48" s="94"/>
      <c r="F48" s="94"/>
      <c r="G48" s="96"/>
      <c r="H48" s="96">
        <f>IF(COUNTIF(L30:L47, FALSE) = COUNTIF(A30:A47, "9"), SUMIF(A30:A47, "9", H30:H47), SUMIF(L30:L47, TRUE, H30:H47))</f>
        <v>0</v>
      </c>
      <c r="I48" s="23" t="str">
        <f>IF(AND(COUNTIF(A30:A47, "9") &gt; 0, COUNTIF(L30:L47, FALSE) = COUNTIF(A30:A47, "9")), "Non totalisé", "")</f>
        <v/>
      </c>
      <c r="J48" s="98"/>
      <c r="K48" s="99"/>
      <c r="L48" s="94"/>
      <c r="M48" s="100"/>
      <c r="N48" s="101"/>
    </row>
    <row r="49" spans="1:14" s="102" customFormat="1" ht="12" x14ac:dyDescent="0.25">
      <c r="A49" s="93"/>
      <c r="B49" s="94"/>
      <c r="C49" s="95"/>
      <c r="D49" s="94"/>
      <c r="E49" s="94"/>
      <c r="F49" s="94"/>
      <c r="G49" s="96"/>
      <c r="H49" s="96"/>
      <c r="I49" s="97"/>
      <c r="J49" s="98"/>
      <c r="K49" s="99"/>
      <c r="L49" s="94"/>
      <c r="M49" s="100"/>
      <c r="N49" s="101"/>
    </row>
    <row r="50" spans="1:14" s="102" customFormat="1" ht="12" x14ac:dyDescent="0.25">
      <c r="A50" s="103" t="s">
        <v>57</v>
      </c>
      <c r="B50" s="104" t="s">
        <v>100</v>
      </c>
      <c r="C50" s="105" t="s">
        <v>101</v>
      </c>
      <c r="D50" s="94"/>
      <c r="E50" s="94"/>
      <c r="F50" s="94"/>
      <c r="G50" s="96"/>
      <c r="H50" s="96"/>
      <c r="I50" s="97"/>
      <c r="J50" s="98"/>
      <c r="K50" s="99"/>
      <c r="L50" s="94"/>
      <c r="M50" s="100"/>
      <c r="N50" s="101"/>
    </row>
    <row r="51" spans="1:14" ht="13.8" thickBot="1" x14ac:dyDescent="0.3">
      <c r="A51" s="86" t="s">
        <v>55</v>
      </c>
      <c r="C51" s="88" t="s">
        <v>102</v>
      </c>
    </row>
    <row r="52" spans="1:14" ht="14.4" thickTop="1" thickBot="1" x14ac:dyDescent="0.3">
      <c r="A52" s="86" t="s">
        <v>48</v>
      </c>
      <c r="B52" s="87" t="s">
        <v>103</v>
      </c>
      <c r="C52" s="88" t="s">
        <v>104</v>
      </c>
      <c r="D52" s="87" t="s">
        <v>70</v>
      </c>
      <c r="E52" s="106">
        <v>45.3</v>
      </c>
      <c r="F52" s="90"/>
      <c r="G52" s="91"/>
      <c r="H52" s="18" t="str">
        <f>IF(ISBLANK(G52), "", IF(ISBLANK(F52), ROUND(E52 * ROUND(G52, 2), 2), ROUND(F52 * ROUND(G52, 2), 2)))</f>
        <v/>
      </c>
      <c r="I52" s="92" t="s">
        <v>44</v>
      </c>
      <c r="J52" s="42">
        <v>0.2</v>
      </c>
      <c r="K52" s="49" t="b">
        <f>IF(AND(COUNTIF(TAUXTVA1:TAUXTVA4, J52) = 0, J52 &lt;&gt; 0), FALSE, IF(ISBLANK(J52), FALSE, TRUE))</f>
        <v>1</v>
      </c>
      <c r="L52" s="50" t="b">
        <f>IF(AND(A52 = "9", OR(I52 = "Variante", I52 = "Option")), FALSE, TRUE)</f>
        <v>1</v>
      </c>
      <c r="M52" s="48">
        <f>IF(AND(L52 = TRUE, K52 = TRUE), J52, "")</f>
        <v>0.2</v>
      </c>
    </row>
    <row r="53" spans="1:14" ht="14.4" thickTop="1" thickBot="1" x14ac:dyDescent="0.3">
      <c r="A53" s="86" t="s">
        <v>52</v>
      </c>
    </row>
    <row r="54" spans="1:14" ht="14.4" thickTop="1" thickBot="1" x14ac:dyDescent="0.3">
      <c r="A54" s="86" t="s">
        <v>48</v>
      </c>
      <c r="B54" s="87" t="s">
        <v>105</v>
      </c>
      <c r="C54" s="88" t="s">
        <v>106</v>
      </c>
      <c r="D54" s="87" t="s">
        <v>70</v>
      </c>
      <c r="E54" s="106">
        <v>22.77</v>
      </c>
      <c r="F54" s="90"/>
      <c r="G54" s="91"/>
      <c r="H54" s="18" t="str">
        <f>IF(ISBLANK(G54), "", IF(ISBLANK(F54), ROUND(E54 * ROUND(G54, 2), 2), ROUND(F54 * ROUND(G54, 2), 2)))</f>
        <v/>
      </c>
      <c r="I54" s="92" t="s">
        <v>66</v>
      </c>
      <c r="J54" s="42">
        <v>0.2</v>
      </c>
      <c r="K54" s="49" t="b">
        <f>IF(AND(COUNTIF(TAUXTVA1:TAUXTVA4, J54) = 0, J54 &lt;&gt; 0), FALSE, IF(ISBLANK(J54), FALSE, TRUE))</f>
        <v>1</v>
      </c>
      <c r="L54" s="50" t="b">
        <f>IF(AND(A54 = "9", OR(I54 = "Variante", I54 = "Option")), FALSE, TRUE)</f>
        <v>0</v>
      </c>
      <c r="M54" s="48" t="str">
        <f>IF(AND(L54 = TRUE, K54 = TRUE), J54, "")</f>
        <v/>
      </c>
    </row>
    <row r="55" spans="1:14" ht="13.8" thickTop="1" x14ac:dyDescent="0.25">
      <c r="A55" s="86" t="s">
        <v>52</v>
      </c>
    </row>
    <row r="56" spans="1:14" s="102" customFormat="1" ht="12" x14ac:dyDescent="0.25">
      <c r="A56" s="103" t="s">
        <v>78</v>
      </c>
      <c r="B56" s="104" t="s">
        <v>100</v>
      </c>
      <c r="C56" s="105" t="s">
        <v>107</v>
      </c>
      <c r="D56" s="94"/>
      <c r="E56" s="94"/>
      <c r="F56" s="94"/>
      <c r="G56" s="96"/>
      <c r="H56" s="96">
        <f>IF(COUNTIF(L50:L55, FALSE) = COUNTIF(A50:A55, "9"), SUMIF(A50:A55, "9", H50:H55), SUMIF(L50:L55, TRUE, H50:H55))</f>
        <v>0</v>
      </c>
      <c r="I56" s="23" t="str">
        <f>IF(AND(COUNTIF(A50:A55, "9") &gt; 0, COUNTIF(L50:L55, FALSE) = COUNTIF(A50:A55, "9")), "Non totalisé", "")</f>
        <v/>
      </c>
      <c r="J56" s="98"/>
      <c r="K56" s="99"/>
      <c r="L56" s="94"/>
      <c r="M56" s="100"/>
      <c r="N56" s="101"/>
    </row>
    <row r="57" spans="1:14" s="102" customFormat="1" ht="12" x14ac:dyDescent="0.25">
      <c r="A57" s="93"/>
      <c r="B57" s="94"/>
      <c r="C57" s="95"/>
      <c r="D57" s="94"/>
      <c r="E57" s="94"/>
      <c r="F57" s="94"/>
      <c r="G57" s="96"/>
      <c r="H57" s="96"/>
      <c r="I57" s="97"/>
      <c r="J57" s="98"/>
      <c r="K57" s="99"/>
      <c r="L57" s="94"/>
      <c r="M57" s="100"/>
      <c r="N57" s="101"/>
    </row>
    <row r="58" spans="1:14" s="102" customFormat="1" ht="12" x14ac:dyDescent="0.25">
      <c r="A58" s="103" t="s">
        <v>57</v>
      </c>
      <c r="B58" s="104" t="s">
        <v>57</v>
      </c>
      <c r="C58" s="105" t="s">
        <v>108</v>
      </c>
      <c r="D58" s="94"/>
      <c r="E58" s="94"/>
      <c r="F58" s="94"/>
      <c r="G58" s="96"/>
      <c r="H58" s="96"/>
      <c r="I58" s="97"/>
      <c r="J58" s="98"/>
      <c r="K58" s="99"/>
      <c r="L58" s="94"/>
      <c r="M58" s="100"/>
      <c r="N58" s="101"/>
    </row>
    <row r="59" spans="1:14" ht="13.8" thickBot="1" x14ac:dyDescent="0.3">
      <c r="A59" s="86" t="s">
        <v>55</v>
      </c>
      <c r="C59" s="88" t="s">
        <v>102</v>
      </c>
    </row>
    <row r="60" spans="1:14" ht="14.4" thickTop="1" thickBot="1" x14ac:dyDescent="0.3">
      <c r="A60" s="86" t="s">
        <v>48</v>
      </c>
      <c r="B60" s="87" t="s">
        <v>109</v>
      </c>
      <c r="C60" s="88" t="s">
        <v>110</v>
      </c>
      <c r="D60" s="87" t="s">
        <v>70</v>
      </c>
      <c r="E60" s="106">
        <v>45.3</v>
      </c>
      <c r="F60" s="90"/>
      <c r="G60" s="91"/>
      <c r="H60" s="18" t="str">
        <f>IF(ISBLANK(G60), "", IF(ISBLANK(F60), ROUND(E60 * ROUND(G60, 2), 2), ROUND(F60 * ROUND(G60, 2), 2)))</f>
        <v/>
      </c>
      <c r="I60" s="92" t="s">
        <v>44</v>
      </c>
      <c r="J60" s="42">
        <v>0.2</v>
      </c>
      <c r="K60" s="49" t="b">
        <f>IF(AND(COUNTIF(TAUXTVA1:TAUXTVA4, J60) = 0, J60 &lt;&gt; 0), FALSE, IF(ISBLANK(J60), FALSE, TRUE))</f>
        <v>1</v>
      </c>
      <c r="L60" s="50" t="b">
        <f>IF(AND(A60 = "9", OR(I60 = "Variante", I60 = "Option")), FALSE, TRUE)</f>
        <v>1</v>
      </c>
      <c r="M60" s="48">
        <f>IF(AND(L60 = TRUE, K60 = TRUE), J60, "")</f>
        <v>0.2</v>
      </c>
    </row>
    <row r="61" spans="1:14" ht="14.4" thickTop="1" thickBot="1" x14ac:dyDescent="0.3">
      <c r="A61" s="86" t="s">
        <v>52</v>
      </c>
    </row>
    <row r="62" spans="1:14" ht="14.4" thickTop="1" thickBot="1" x14ac:dyDescent="0.3">
      <c r="A62" s="86" t="s">
        <v>48</v>
      </c>
      <c r="B62" s="87" t="s">
        <v>111</v>
      </c>
      <c r="C62" s="88" t="s">
        <v>112</v>
      </c>
      <c r="D62" s="87" t="s">
        <v>70</v>
      </c>
      <c r="E62" s="106">
        <v>22.77</v>
      </c>
      <c r="F62" s="90"/>
      <c r="G62" s="91"/>
      <c r="H62" s="18" t="str">
        <f>IF(ISBLANK(G62), "", IF(ISBLANK(F62), ROUND(E62 * ROUND(G62, 2), 2), ROUND(F62 * ROUND(G62, 2), 2)))</f>
        <v/>
      </c>
      <c r="I62" s="92" t="s">
        <v>66</v>
      </c>
      <c r="J62" s="42">
        <v>0.2</v>
      </c>
      <c r="K62" s="49" t="b">
        <f>IF(AND(COUNTIF(TAUXTVA1:TAUXTVA4, J62) = 0, J62 &lt;&gt; 0), FALSE, IF(ISBLANK(J62), FALSE, TRUE))</f>
        <v>1</v>
      </c>
      <c r="L62" s="50" t="b">
        <f>IF(AND(A62 = "9", OR(I62 = "Variante", I62 = "Option")), FALSE, TRUE)</f>
        <v>0</v>
      </c>
      <c r="M62" s="48" t="str">
        <f>IF(AND(L62 = TRUE, K62 = TRUE), J62, "")</f>
        <v/>
      </c>
    </row>
    <row r="63" spans="1:14" ht="14.4" thickTop="1" thickBot="1" x14ac:dyDescent="0.3">
      <c r="A63" s="86" t="s">
        <v>52</v>
      </c>
    </row>
    <row r="64" spans="1:14" ht="14.4" thickTop="1" thickBot="1" x14ac:dyDescent="0.3">
      <c r="A64" s="86" t="s">
        <v>48</v>
      </c>
      <c r="B64" s="87" t="s">
        <v>113</v>
      </c>
      <c r="C64" s="88" t="s">
        <v>114</v>
      </c>
      <c r="D64" s="87" t="s">
        <v>115</v>
      </c>
      <c r="E64" s="106">
        <v>12</v>
      </c>
      <c r="F64" s="90"/>
      <c r="G64" s="91"/>
      <c r="H64" s="18" t="str">
        <f>IF(ISBLANK(G64), "", IF(ISBLANK(F64), ROUND(E64 * ROUND(G64, 2), 2), ROUND(F64 * ROUND(G64, 2), 2)))</f>
        <v/>
      </c>
      <c r="I64" s="92" t="s">
        <v>44</v>
      </c>
      <c r="J64" s="42">
        <v>0.2</v>
      </c>
      <c r="K64" s="49" t="b">
        <f>IF(AND(COUNTIF(TAUXTVA1:TAUXTVA4, J64) = 0, J64 &lt;&gt; 0), FALSE, IF(ISBLANK(J64), FALSE, TRUE))</f>
        <v>1</v>
      </c>
      <c r="L64" s="50" t="b">
        <f>IF(AND(A64 = "9", OR(I64 = "Variante", I64 = "Option")), FALSE, TRUE)</f>
        <v>1</v>
      </c>
      <c r="M64" s="48">
        <f>IF(AND(L64 = TRUE, K64 = TRUE), J64, "")</f>
        <v>0.2</v>
      </c>
    </row>
    <row r="65" spans="1:14" ht="13.8" thickTop="1" x14ac:dyDescent="0.25">
      <c r="A65" s="86" t="s">
        <v>55</v>
      </c>
      <c r="C65" s="88" t="s">
        <v>116</v>
      </c>
    </row>
    <row r="66" spans="1:14" x14ac:dyDescent="0.25">
      <c r="A66" s="86" t="s">
        <v>52</v>
      </c>
    </row>
    <row r="67" spans="1:14" s="102" customFormat="1" ht="12" x14ac:dyDescent="0.25">
      <c r="A67" s="103" t="s">
        <v>78</v>
      </c>
      <c r="B67" s="104" t="s">
        <v>57</v>
      </c>
      <c r="C67" s="105" t="s">
        <v>117</v>
      </c>
      <c r="D67" s="94"/>
      <c r="E67" s="94"/>
      <c r="F67" s="94"/>
      <c r="G67" s="96"/>
      <c r="H67" s="96">
        <f>IF(COUNTIF(L58:L66, FALSE) = COUNTIF(A58:A66, "9"), SUMIF(A58:A66, "9", H58:H66), SUMIF(L58:L66, TRUE, H58:H66))</f>
        <v>0</v>
      </c>
      <c r="I67" s="23" t="str">
        <f>IF(AND(COUNTIF(A58:A66, "9") &gt; 0, COUNTIF(L58:L66, FALSE) = COUNTIF(A58:A66, "9")), "Non totalisé", "")</f>
        <v/>
      </c>
      <c r="J67" s="98"/>
      <c r="K67" s="99"/>
      <c r="L67" s="94"/>
      <c r="M67" s="100"/>
      <c r="N67" s="101"/>
    </row>
    <row r="68" spans="1:14" s="102" customFormat="1" ht="12" x14ac:dyDescent="0.25">
      <c r="A68" s="93"/>
      <c r="B68" s="94"/>
      <c r="C68" s="95"/>
      <c r="D68" s="94"/>
      <c r="E68" s="94"/>
      <c r="F68" s="94"/>
      <c r="G68" s="96"/>
      <c r="H68" s="96"/>
      <c r="I68" s="97"/>
      <c r="J68" s="98"/>
      <c r="K68" s="99"/>
      <c r="L68" s="94"/>
      <c r="M68" s="100"/>
      <c r="N68" s="101"/>
    </row>
    <row r="69" spans="1:14" s="102" customFormat="1" ht="12" x14ac:dyDescent="0.25">
      <c r="A69" s="103" t="s">
        <v>57</v>
      </c>
      <c r="B69" s="104" t="s">
        <v>118</v>
      </c>
      <c r="C69" s="105" t="s">
        <v>119</v>
      </c>
      <c r="D69" s="94"/>
      <c r="E69" s="94"/>
      <c r="F69" s="94"/>
      <c r="G69" s="96"/>
      <c r="H69" s="96"/>
      <c r="I69" s="97"/>
      <c r="J69" s="98"/>
      <c r="K69" s="99"/>
      <c r="L69" s="94"/>
      <c r="M69" s="100"/>
      <c r="N69" s="101"/>
    </row>
    <row r="70" spans="1:14" ht="13.8" thickBot="1" x14ac:dyDescent="0.3">
      <c r="A70" s="86" t="s">
        <v>55</v>
      </c>
      <c r="C70" s="88" t="s">
        <v>120</v>
      </c>
    </row>
    <row r="71" spans="1:14" ht="14.4" thickTop="1" thickBot="1" x14ac:dyDescent="0.3">
      <c r="A71" s="86" t="s">
        <v>48</v>
      </c>
      <c r="B71" s="87" t="s">
        <v>121</v>
      </c>
      <c r="C71" s="88" t="s">
        <v>122</v>
      </c>
      <c r="D71" s="87" t="s">
        <v>54</v>
      </c>
      <c r="E71" s="89">
        <v>3</v>
      </c>
      <c r="F71" s="90"/>
      <c r="G71" s="91"/>
      <c r="H71" s="18" t="str">
        <f>IF(ISBLANK(G71), "", IF(ISBLANK(F71), ROUND(E71 * ROUND(G71, 2), 2), ROUND(F71 * ROUND(G71, 2), 2)))</f>
        <v/>
      </c>
      <c r="I71" s="92" t="s">
        <v>44</v>
      </c>
      <c r="J71" s="42">
        <v>0.2</v>
      </c>
      <c r="K71" s="49" t="b">
        <f>IF(AND(COUNTIF(TAUXTVA1:TAUXTVA4, J71) = 0, J71 &lt;&gt; 0), FALSE, IF(ISBLANK(J71), FALSE, TRUE))</f>
        <v>1</v>
      </c>
      <c r="L71" s="50" t="b">
        <f>IF(AND(A71 = "9", OR(I71 = "Variante", I71 = "Option")), FALSE, TRUE)</f>
        <v>1</v>
      </c>
      <c r="M71" s="48">
        <f>IF(AND(L71 = TRUE, K71 = TRUE), J71, "")</f>
        <v>0.2</v>
      </c>
    </row>
    <row r="72" spans="1:14" ht="14.4" thickTop="1" thickBot="1" x14ac:dyDescent="0.3">
      <c r="A72" s="86" t="s">
        <v>52</v>
      </c>
    </row>
    <row r="73" spans="1:14" ht="14.4" thickTop="1" thickBot="1" x14ac:dyDescent="0.3">
      <c r="A73" s="86" t="s">
        <v>48</v>
      </c>
      <c r="B73" s="87" t="s">
        <v>123</v>
      </c>
      <c r="C73" s="88" t="s">
        <v>124</v>
      </c>
      <c r="D73" s="87" t="s">
        <v>54</v>
      </c>
      <c r="E73" s="89">
        <v>4</v>
      </c>
      <c r="F73" s="90"/>
      <c r="G73" s="91"/>
      <c r="H73" s="18" t="str">
        <f>IF(ISBLANK(G73), "", IF(ISBLANK(F73), ROUND(E73 * ROUND(G73, 2), 2), ROUND(F73 * ROUND(G73, 2), 2)))</f>
        <v/>
      </c>
      <c r="I73" s="92" t="s">
        <v>44</v>
      </c>
      <c r="J73" s="42">
        <v>0.2</v>
      </c>
      <c r="K73" s="49" t="b">
        <f>IF(AND(COUNTIF(TAUXTVA1:TAUXTVA4, J73) = 0, J73 &lt;&gt; 0), FALSE, IF(ISBLANK(J73), FALSE, TRUE))</f>
        <v>1</v>
      </c>
      <c r="L73" s="50" t="b">
        <f>IF(AND(A73 = "9", OR(I73 = "Variante", I73 = "Option")), FALSE, TRUE)</f>
        <v>1</v>
      </c>
      <c r="M73" s="48">
        <f>IF(AND(L73 = TRUE, K73 = TRUE), J73, "")</f>
        <v>0.2</v>
      </c>
    </row>
    <row r="74" spans="1:14" ht="14.4" thickTop="1" thickBot="1" x14ac:dyDescent="0.3">
      <c r="A74" s="86" t="s">
        <v>52</v>
      </c>
    </row>
    <row r="75" spans="1:14" ht="14.4" thickTop="1" thickBot="1" x14ac:dyDescent="0.3">
      <c r="A75" s="86" t="s">
        <v>48</v>
      </c>
      <c r="B75" s="87" t="s">
        <v>125</v>
      </c>
      <c r="C75" s="88" t="s">
        <v>126</v>
      </c>
      <c r="D75" s="87" t="s">
        <v>54</v>
      </c>
      <c r="E75" s="89">
        <v>4</v>
      </c>
      <c r="F75" s="90"/>
      <c r="G75" s="91"/>
      <c r="H75" s="18" t="str">
        <f>IF(ISBLANK(G75), "", IF(ISBLANK(F75), ROUND(E75 * ROUND(G75, 2), 2), ROUND(F75 * ROUND(G75, 2), 2)))</f>
        <v/>
      </c>
      <c r="I75" s="92" t="s">
        <v>44</v>
      </c>
      <c r="J75" s="42">
        <v>0.2</v>
      </c>
      <c r="K75" s="49" t="b">
        <f>IF(AND(COUNTIF(TAUXTVA1:TAUXTVA4, J75) = 0, J75 &lt;&gt; 0), FALSE, IF(ISBLANK(J75), FALSE, TRUE))</f>
        <v>1</v>
      </c>
      <c r="L75" s="50" t="b">
        <f>IF(AND(A75 = "9", OR(I75 = "Variante", I75 = "Option")), FALSE, TRUE)</f>
        <v>1</v>
      </c>
      <c r="M75" s="48">
        <f>IF(AND(L75 = TRUE, K75 = TRUE), J75, "")</f>
        <v>0.2</v>
      </c>
    </row>
    <row r="76" spans="1:14" ht="14.4" thickTop="1" thickBot="1" x14ac:dyDescent="0.3">
      <c r="A76" s="86" t="s">
        <v>52</v>
      </c>
    </row>
    <row r="77" spans="1:14" ht="14.4" thickTop="1" thickBot="1" x14ac:dyDescent="0.3">
      <c r="A77" s="86" t="s">
        <v>48</v>
      </c>
      <c r="B77" s="87" t="s">
        <v>127</v>
      </c>
      <c r="C77" s="88" t="s">
        <v>128</v>
      </c>
      <c r="D77" s="87" t="s">
        <v>54</v>
      </c>
      <c r="E77" s="89">
        <v>4</v>
      </c>
      <c r="F77" s="90"/>
      <c r="G77" s="91"/>
      <c r="H77" s="18" t="str">
        <f>IF(ISBLANK(G77), "", IF(ISBLANK(F77), ROUND(E77 * ROUND(G77, 2), 2), ROUND(F77 * ROUND(G77, 2), 2)))</f>
        <v/>
      </c>
      <c r="I77" s="92" t="s">
        <v>44</v>
      </c>
      <c r="J77" s="42">
        <v>0.2</v>
      </c>
      <c r="K77" s="49" t="b">
        <f>IF(AND(COUNTIF(TAUXTVA1:TAUXTVA4, J77) = 0, J77 &lt;&gt; 0), FALSE, IF(ISBLANK(J77), FALSE, TRUE))</f>
        <v>1</v>
      </c>
      <c r="L77" s="50" t="b">
        <f>IF(AND(A77 = "9", OR(I77 = "Variante", I77 = "Option")), FALSE, TRUE)</f>
        <v>1</v>
      </c>
      <c r="M77" s="48">
        <f>IF(AND(L77 = TRUE, K77 = TRUE), J77, "")</f>
        <v>0.2</v>
      </c>
    </row>
    <row r="78" spans="1:14" ht="13.8" thickTop="1" x14ac:dyDescent="0.25">
      <c r="A78" s="86" t="s">
        <v>52</v>
      </c>
    </row>
    <row r="79" spans="1:14" s="102" customFormat="1" ht="12" x14ac:dyDescent="0.25">
      <c r="A79" s="103" t="s">
        <v>78</v>
      </c>
      <c r="B79" s="104" t="s">
        <v>118</v>
      </c>
      <c r="C79" s="105" t="s">
        <v>129</v>
      </c>
      <c r="D79" s="94"/>
      <c r="E79" s="94"/>
      <c r="F79" s="94"/>
      <c r="G79" s="96"/>
      <c r="H79" s="96">
        <f>IF(COUNTIF(L69:L78, FALSE) = COUNTIF(A69:A78, "9"), SUMIF(A69:A78, "9", H69:H78), SUMIF(L69:L78, TRUE, H69:H78))</f>
        <v>0</v>
      </c>
      <c r="I79" s="23" t="str">
        <f>IF(AND(COUNTIF(A69:A78, "9") &gt; 0, COUNTIF(L69:L78, FALSE) = COUNTIF(A69:A78, "9")), "Non totalisé", "")</f>
        <v/>
      </c>
      <c r="J79" s="98"/>
      <c r="K79" s="99"/>
      <c r="L79" s="94"/>
      <c r="M79" s="100"/>
      <c r="N79" s="101"/>
    </row>
    <row r="80" spans="1:14" s="102" customFormat="1" ht="12" x14ac:dyDescent="0.25">
      <c r="A80" s="93"/>
      <c r="B80" s="94"/>
      <c r="C80" s="95"/>
      <c r="D80" s="94"/>
      <c r="E80" s="94"/>
      <c r="F80" s="94"/>
      <c r="G80" s="96"/>
      <c r="H80" s="96"/>
      <c r="I80" s="97"/>
      <c r="J80" s="98"/>
      <c r="K80" s="99"/>
      <c r="L80" s="94"/>
      <c r="M80" s="100"/>
      <c r="N80" s="101"/>
    </row>
    <row r="81" spans="1:14" s="102" customFormat="1" ht="12.6" thickBot="1" x14ac:dyDescent="0.3">
      <c r="A81" s="103" t="s">
        <v>57</v>
      </c>
      <c r="B81" s="104" t="s">
        <v>130</v>
      </c>
      <c r="C81" s="105" t="s">
        <v>131</v>
      </c>
      <c r="D81" s="94"/>
      <c r="E81" s="94"/>
      <c r="F81" s="94"/>
      <c r="G81" s="96"/>
      <c r="H81" s="96"/>
      <c r="I81" s="97"/>
      <c r="J81" s="98"/>
      <c r="K81" s="99"/>
      <c r="L81" s="94"/>
      <c r="M81" s="100"/>
      <c r="N81" s="101"/>
    </row>
    <row r="82" spans="1:14" ht="14.4" thickTop="1" thickBot="1" x14ac:dyDescent="0.3">
      <c r="A82" s="86" t="s">
        <v>48</v>
      </c>
      <c r="B82" s="87" t="s">
        <v>132</v>
      </c>
      <c r="C82" s="88" t="s">
        <v>133</v>
      </c>
      <c r="D82" s="87" t="s">
        <v>62</v>
      </c>
      <c r="E82" s="89">
        <v>2</v>
      </c>
      <c r="F82" s="90"/>
      <c r="G82" s="91"/>
      <c r="H82" s="18" t="str">
        <f>IF(ISBLANK(G82), "", IF(ISBLANK(F82), ROUND(E82 * ROUND(G82, 2), 2), ROUND(F82 * ROUND(G82, 2), 2)))</f>
        <v/>
      </c>
      <c r="I82" s="92" t="s">
        <v>44</v>
      </c>
      <c r="J82" s="42">
        <v>0.2</v>
      </c>
      <c r="K82" s="49" t="b">
        <f>IF(AND(COUNTIF(TAUXTVA1:TAUXTVA4, J82) = 0, J82 &lt;&gt; 0), FALSE, IF(ISBLANK(J82), FALSE, TRUE))</f>
        <v>1</v>
      </c>
      <c r="L82" s="50" t="b">
        <f>IF(AND(A82 = "9", OR(I82 = "Variante", I82 = "Option")), FALSE, TRUE)</f>
        <v>1</v>
      </c>
      <c r="M82" s="48">
        <f>IF(AND(L82 = TRUE, K82 = TRUE), J82, "")</f>
        <v>0.2</v>
      </c>
    </row>
    <row r="83" spans="1:14" ht="13.8" thickTop="1" x14ac:dyDescent="0.25">
      <c r="A83" s="86" t="s">
        <v>55</v>
      </c>
      <c r="C83" s="88" t="s">
        <v>134</v>
      </c>
    </row>
    <row r="84" spans="1:14" x14ac:dyDescent="0.25">
      <c r="A84" s="86" t="s">
        <v>55</v>
      </c>
      <c r="C84" s="88" t="s">
        <v>135</v>
      </c>
    </row>
    <row r="85" spans="1:14" ht="13.8" thickBot="1" x14ac:dyDescent="0.3">
      <c r="A85" s="86" t="s">
        <v>52</v>
      </c>
    </row>
    <row r="86" spans="1:14" ht="14.4" thickTop="1" thickBot="1" x14ac:dyDescent="0.3">
      <c r="A86" s="86" t="s">
        <v>48</v>
      </c>
      <c r="B86" s="87" t="s">
        <v>136</v>
      </c>
      <c r="C86" s="88" t="s">
        <v>137</v>
      </c>
      <c r="D86" s="87" t="s">
        <v>62</v>
      </c>
      <c r="E86" s="89">
        <v>3</v>
      </c>
      <c r="F86" s="90"/>
      <c r="G86" s="91"/>
      <c r="H86" s="18" t="str">
        <f>IF(ISBLANK(G86), "", IF(ISBLANK(F86), ROUND(E86 * ROUND(G86, 2), 2), ROUND(F86 * ROUND(G86, 2), 2)))</f>
        <v/>
      </c>
      <c r="I86" s="92" t="s">
        <v>44</v>
      </c>
      <c r="J86" s="42">
        <v>0.2</v>
      </c>
      <c r="K86" s="49" t="b">
        <f>IF(AND(COUNTIF(TAUXTVA1:TAUXTVA4, J86) = 0, J86 &lt;&gt; 0), FALSE, IF(ISBLANK(J86), FALSE, TRUE))</f>
        <v>1</v>
      </c>
      <c r="L86" s="50" t="b">
        <f>IF(AND(A86 = "9", OR(I86 = "Variante", I86 = "Option")), FALSE, TRUE)</f>
        <v>1</v>
      </c>
      <c r="M86" s="48">
        <f>IF(AND(L86 = TRUE, K86 = TRUE), J86, "")</f>
        <v>0.2</v>
      </c>
    </row>
    <row r="87" spans="1:14" ht="13.8" thickTop="1" x14ac:dyDescent="0.25">
      <c r="A87" s="86" t="s">
        <v>55</v>
      </c>
      <c r="C87" s="88" t="s">
        <v>120</v>
      </c>
    </row>
    <row r="88" spans="1:14" ht="13.8" thickBot="1" x14ac:dyDescent="0.3">
      <c r="A88" s="86" t="s">
        <v>52</v>
      </c>
    </row>
    <row r="89" spans="1:14" ht="14.4" thickTop="1" thickBot="1" x14ac:dyDescent="0.3">
      <c r="A89" s="86" t="s">
        <v>48</v>
      </c>
      <c r="B89" s="87" t="s">
        <v>138</v>
      </c>
      <c r="C89" s="88" t="s">
        <v>139</v>
      </c>
      <c r="D89" s="87" t="s">
        <v>62</v>
      </c>
      <c r="E89" s="89">
        <v>3</v>
      </c>
      <c r="F89" s="90"/>
      <c r="G89" s="91"/>
      <c r="H89" s="18" t="str">
        <f>IF(ISBLANK(G89), "", IF(ISBLANK(F89), ROUND(E89 * ROUND(G89, 2), 2), ROUND(F89 * ROUND(G89, 2), 2)))</f>
        <v/>
      </c>
      <c r="I89" s="92" t="s">
        <v>44</v>
      </c>
      <c r="J89" s="42">
        <v>0.2</v>
      </c>
      <c r="K89" s="49" t="b">
        <f>IF(AND(COUNTIF(TAUXTVA1:TAUXTVA4, J89) = 0, J89 &lt;&gt; 0), FALSE, IF(ISBLANK(J89), FALSE, TRUE))</f>
        <v>1</v>
      </c>
      <c r="L89" s="50" t="b">
        <f>IF(AND(A89 = "9", OR(I89 = "Variante", I89 = "Option")), FALSE, TRUE)</f>
        <v>1</v>
      </c>
      <c r="M89" s="48">
        <f>IF(AND(L89 = TRUE, K89 = TRUE), J89, "")</f>
        <v>0.2</v>
      </c>
    </row>
    <row r="90" spans="1:14" ht="13.8" thickTop="1" x14ac:dyDescent="0.25">
      <c r="A90" s="86" t="s">
        <v>55</v>
      </c>
      <c r="C90" s="88" t="s">
        <v>140</v>
      </c>
    </row>
    <row r="91" spans="1:14" ht="13.8" thickBot="1" x14ac:dyDescent="0.3">
      <c r="A91" s="86" t="s">
        <v>52</v>
      </c>
    </row>
    <row r="92" spans="1:14" ht="14.4" thickTop="1" thickBot="1" x14ac:dyDescent="0.3">
      <c r="A92" s="86" t="s">
        <v>48</v>
      </c>
      <c r="B92" s="87" t="s">
        <v>141</v>
      </c>
      <c r="C92" s="88" t="s">
        <v>142</v>
      </c>
      <c r="D92" s="87" t="s">
        <v>70</v>
      </c>
      <c r="E92" s="106">
        <v>52</v>
      </c>
      <c r="F92" s="90"/>
      <c r="G92" s="91"/>
      <c r="H92" s="18" t="str">
        <f>IF(ISBLANK(G92), "", IF(ISBLANK(F92), ROUND(E92 * ROUND(G92, 2), 2), ROUND(F92 * ROUND(G92, 2), 2)))</f>
        <v/>
      </c>
      <c r="I92" s="92" t="s">
        <v>44</v>
      </c>
      <c r="J92" s="42">
        <v>0.2</v>
      </c>
      <c r="K92" s="49" t="b">
        <f>IF(AND(COUNTIF(TAUXTVA1:TAUXTVA4, J92) = 0, J92 &lt;&gt; 0), FALSE, IF(ISBLANK(J92), FALSE, TRUE))</f>
        <v>1</v>
      </c>
      <c r="L92" s="50" t="b">
        <f>IF(AND(A92 = "9", OR(I92 = "Variante", I92 = "Option")), FALSE, TRUE)</f>
        <v>1</v>
      </c>
      <c r="M92" s="48">
        <f>IF(AND(L92 = TRUE, K92 = TRUE), J92, "")</f>
        <v>0.2</v>
      </c>
    </row>
    <row r="93" spans="1:14" ht="13.8" thickTop="1" x14ac:dyDescent="0.25">
      <c r="A93" s="86" t="s">
        <v>55</v>
      </c>
      <c r="C93" s="88" t="s">
        <v>143</v>
      </c>
    </row>
    <row r="94" spans="1:14" ht="13.8" thickBot="1" x14ac:dyDescent="0.3">
      <c r="A94" s="86" t="s">
        <v>52</v>
      </c>
    </row>
    <row r="95" spans="1:14" ht="14.4" thickTop="1" thickBot="1" x14ac:dyDescent="0.3">
      <c r="A95" s="86" t="s">
        <v>48</v>
      </c>
      <c r="B95" s="87" t="s">
        <v>144</v>
      </c>
      <c r="C95" s="88" t="s">
        <v>145</v>
      </c>
      <c r="D95" s="87" t="s">
        <v>70</v>
      </c>
      <c r="E95" s="106">
        <v>21.2</v>
      </c>
      <c r="F95" s="90"/>
      <c r="G95" s="91"/>
      <c r="H95" s="18" t="str">
        <f>IF(ISBLANK(G95), "", IF(ISBLANK(F95), ROUND(E95 * ROUND(G95, 2), 2), ROUND(F95 * ROUND(G95, 2), 2)))</f>
        <v/>
      </c>
      <c r="I95" s="92" t="s">
        <v>44</v>
      </c>
      <c r="J95" s="42">
        <v>0.2</v>
      </c>
      <c r="K95" s="49" t="b">
        <f>IF(AND(COUNTIF(TAUXTVA1:TAUXTVA4, J95) = 0, J95 &lt;&gt; 0), FALSE, IF(ISBLANK(J95), FALSE, TRUE))</f>
        <v>1</v>
      </c>
      <c r="L95" s="50" t="b">
        <f>IF(AND(A95 = "9", OR(I95 = "Variante", I95 = "Option")), FALSE, TRUE)</f>
        <v>1</v>
      </c>
      <c r="M95" s="48">
        <f>IF(AND(L95 = TRUE, K95 = TRUE), J95, "")</f>
        <v>0.2</v>
      </c>
    </row>
    <row r="96" spans="1:14" ht="13.8" thickTop="1" x14ac:dyDescent="0.25">
      <c r="A96" s="86" t="s">
        <v>55</v>
      </c>
      <c r="C96" s="88" t="s">
        <v>146</v>
      </c>
    </row>
    <row r="97" spans="1:14" x14ac:dyDescent="0.25">
      <c r="A97" s="86" t="s">
        <v>52</v>
      </c>
    </row>
    <row r="98" spans="1:14" s="102" customFormat="1" ht="12" x14ac:dyDescent="0.25">
      <c r="A98" s="103" t="s">
        <v>78</v>
      </c>
      <c r="B98" s="104" t="s">
        <v>130</v>
      </c>
      <c r="C98" s="105" t="s">
        <v>147</v>
      </c>
      <c r="D98" s="94"/>
      <c r="E98" s="94"/>
      <c r="F98" s="94"/>
      <c r="G98" s="96"/>
      <c r="H98" s="96">
        <f>IF(COUNTIF(L81:L97, FALSE) = COUNTIF(A81:A97, "9"), SUMIF(A81:A97, "9", H81:H97), SUMIF(L81:L97, TRUE, H81:H97))</f>
        <v>0</v>
      </c>
      <c r="I98" s="23" t="str">
        <f>IF(AND(COUNTIF(A81:A97, "9") &gt; 0, COUNTIF(L81:L97, FALSE) = COUNTIF(A81:A97, "9")), "Non totalisé", "")</f>
        <v/>
      </c>
      <c r="J98" s="98"/>
      <c r="K98" s="99"/>
      <c r="L98" s="94"/>
      <c r="M98" s="100"/>
      <c r="N98" s="101"/>
    </row>
    <row r="99" spans="1:14" s="102" customFormat="1" ht="12" x14ac:dyDescent="0.25">
      <c r="A99" s="93"/>
      <c r="B99" s="94"/>
      <c r="C99" s="95"/>
      <c r="D99" s="94"/>
      <c r="E99" s="94"/>
      <c r="F99" s="94"/>
      <c r="G99" s="96"/>
      <c r="H99" s="96"/>
      <c r="I99" s="97"/>
      <c r="J99" s="98"/>
      <c r="K99" s="99"/>
      <c r="L99" s="94"/>
      <c r="M99" s="100"/>
      <c r="N99" s="101"/>
    </row>
    <row r="100" spans="1:14" s="72" customFormat="1" x14ac:dyDescent="0.25">
      <c r="A100" s="113" t="s">
        <v>148</v>
      </c>
      <c r="B100" s="115" t="s">
        <v>46</v>
      </c>
      <c r="C100" s="117" t="s">
        <v>149</v>
      </c>
      <c r="D100" s="121"/>
      <c r="E100" s="121"/>
      <c r="F100" s="121"/>
      <c r="G100" s="126"/>
      <c r="H100" s="125"/>
      <c r="I100" s="130"/>
      <c r="J100" s="132"/>
      <c r="K100" s="111"/>
      <c r="L100" s="108"/>
      <c r="M100" s="112"/>
      <c r="N100" s="43"/>
    </row>
    <row r="101" spans="1:14" s="72" customFormat="1" x14ac:dyDescent="0.25">
      <c r="A101" s="107"/>
      <c r="B101" s="108"/>
      <c r="C101" s="118"/>
      <c r="D101" s="122"/>
      <c r="E101" s="122"/>
      <c r="F101" s="122"/>
      <c r="G101" s="127"/>
      <c r="H101" s="124"/>
      <c r="I101" s="109"/>
      <c r="J101" s="110"/>
      <c r="K101" s="111"/>
      <c r="L101" s="108"/>
      <c r="M101" s="112"/>
      <c r="N101" s="43"/>
    </row>
    <row r="102" spans="1:14" s="72" customFormat="1" x14ac:dyDescent="0.25">
      <c r="A102" s="107"/>
      <c r="B102" s="108"/>
      <c r="C102" s="119" t="s">
        <v>150</v>
      </c>
      <c r="D102" s="122"/>
      <c r="E102" s="122"/>
      <c r="F102" s="122"/>
      <c r="G102" s="127"/>
      <c r="H102" s="124">
        <f>SUMIF(L5:L99, TRUE, H5:H99)</f>
        <v>0</v>
      </c>
      <c r="I102" s="109"/>
      <c r="J102" s="110"/>
      <c r="K102" s="111"/>
      <c r="L102" s="108"/>
      <c r="M102" s="112"/>
      <c r="N102" s="43"/>
    </row>
    <row r="103" spans="1:14" s="72" customFormat="1" x14ac:dyDescent="0.25">
      <c r="A103" s="107"/>
      <c r="B103" s="108"/>
      <c r="C103" s="119" t="s">
        <v>151</v>
      </c>
      <c r="D103" s="122"/>
      <c r="E103" s="122"/>
      <c r="F103" s="122"/>
      <c r="G103" s="127"/>
      <c r="H103" s="124">
        <f>IF(COUNTIF(K5:K99, FALSE) = 0, ROUND(TAUXTVA1 * SUMIF(M5:M99, TAUXTVA1, H5:H99), 2)+ ROUND(TAUXTVA2 * SUMIF(M5:M99, TAUXTVA2, H5:H99), 2)+ ROUND(TAUXTVA3 * SUMIF(M5:M99, TAUXTVA3, H5:H99), 2)+ ROUND(TAUXTVA4 * SUMIF(M5:M99, TAUXTVA4, H5:H99), 2), "Présence d'un taux de TVA non supporté,")</f>
        <v>0</v>
      </c>
      <c r="I103" s="109"/>
      <c r="J103" s="110"/>
      <c r="K103" s="111"/>
      <c r="L103" s="108"/>
      <c r="M103" s="112"/>
      <c r="N103" s="43"/>
    </row>
    <row r="104" spans="1:14" s="72" customFormat="1" x14ac:dyDescent="0.25">
      <c r="A104" s="114"/>
      <c r="B104" s="116"/>
      <c r="C104" s="120" t="s">
        <v>152</v>
      </c>
      <c r="D104" s="123"/>
      <c r="E104" s="123"/>
      <c r="F104" s="123"/>
      <c r="G104" s="128"/>
      <c r="H104" s="129">
        <f>IF(COUNTIF(K6:K100, FALSE) = 0, H102 + H103, "calcul de la TVA impossible.")</f>
        <v>0</v>
      </c>
      <c r="I104" s="131"/>
      <c r="J104" s="133"/>
      <c r="K104" s="111"/>
      <c r="L104" s="108"/>
      <c r="M104" s="112"/>
      <c r="N104" s="43"/>
    </row>
  </sheetData>
  <sheetProtection algorithmName="SHA-512" hashValue="JlZs50u1T/FnUP833oV0lFi/Z6hOth08nqojRQaCy/oJpMWzqU8ltRDXOlXQNPrROPexe8h1CA1O92BSFNHdVA==" saltValue="2Ht345XxPfyH5bZ48/wP3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4" t="s">
        <v>153</v>
      </c>
      <c r="C1" s="1"/>
      <c r="D1" s="1"/>
      <c r="E1" s="1"/>
      <c r="F1" s="2"/>
      <c r="G1" s="11"/>
    </row>
    <row r="2" spans="2:7" ht="9.75" customHeight="1" x14ac:dyDescent="0.25">
      <c r="B2" s="53"/>
      <c r="C2" s="3"/>
      <c r="D2" s="3"/>
      <c r="E2" s="3"/>
      <c r="F2" s="4"/>
    </row>
    <row r="3" spans="2:7" ht="9.75" customHeight="1" x14ac:dyDescent="0.25">
      <c r="B3" s="53"/>
      <c r="C3" s="3"/>
      <c r="D3" s="3"/>
      <c r="E3" s="3"/>
      <c r="F3" s="4"/>
    </row>
    <row r="4" spans="2:7" ht="9.75" customHeight="1" x14ac:dyDescent="0.25">
      <c r="B4" s="53"/>
      <c r="C4" s="3"/>
      <c r="D4" s="3"/>
      <c r="E4" s="3"/>
      <c r="F4" s="4"/>
    </row>
    <row r="5" spans="2:7" ht="9.75" customHeight="1" x14ac:dyDescent="0.25">
      <c r="B5" s="53"/>
      <c r="C5" s="3"/>
      <c r="D5" s="3"/>
      <c r="E5" s="3"/>
      <c r="F5" s="4"/>
    </row>
    <row r="6" spans="2:7" x14ac:dyDescent="0.25">
      <c r="B6" s="53"/>
      <c r="C6" s="3"/>
      <c r="D6" s="3"/>
      <c r="E6" s="3"/>
      <c r="F6" s="4"/>
    </row>
    <row r="7" spans="2:7" ht="9.75" customHeight="1" x14ac:dyDescent="0.25">
      <c r="B7" s="53"/>
      <c r="C7" s="3"/>
      <c r="D7" s="3"/>
      <c r="E7" s="3"/>
      <c r="F7" s="4"/>
    </row>
    <row r="8" spans="2:7" ht="9.75" customHeight="1" x14ac:dyDescent="0.25">
      <c r="B8" s="53"/>
      <c r="C8" s="3"/>
      <c r="D8" s="3"/>
      <c r="E8" s="3"/>
      <c r="F8" s="4"/>
    </row>
    <row r="9" spans="2:7" ht="9.75" customHeight="1" x14ac:dyDescent="0.25">
      <c r="B9" s="53"/>
      <c r="C9" s="3"/>
      <c r="D9" s="3"/>
      <c r="E9" s="3"/>
      <c r="F9" s="4"/>
    </row>
    <row r="10" spans="2:7" ht="9.75" customHeight="1" x14ac:dyDescent="0.25">
      <c r="B10" s="53"/>
      <c r="C10" s="3"/>
      <c r="D10" s="3"/>
      <c r="E10" s="3"/>
      <c r="F10" s="4"/>
    </row>
    <row r="11" spans="2:7" x14ac:dyDescent="0.25">
      <c r="B11" s="53"/>
      <c r="C11" s="3"/>
      <c r="D11" s="3"/>
      <c r="E11" s="3"/>
      <c r="F11" s="4"/>
    </row>
    <row r="12" spans="2:7" ht="9.75" customHeight="1" x14ac:dyDescent="0.25">
      <c r="B12" s="53"/>
      <c r="C12" s="55" t="str">
        <f>IF(Paramètres!$C$5&lt;&gt;"", Paramètres!$C$5, "")</f>
        <v>VILLA BELLEVUE EVIAN</v>
      </c>
      <c r="D12" s="55"/>
      <c r="E12" s="55"/>
      <c r="F12" s="56"/>
    </row>
    <row r="13" spans="2:7" ht="9.75" customHeight="1" x14ac:dyDescent="0.25">
      <c r="B13" s="53"/>
      <c r="C13" s="55"/>
      <c r="D13" s="55"/>
      <c r="E13" s="55"/>
      <c r="F13" s="56"/>
    </row>
    <row r="14" spans="2:7" ht="9.75" customHeight="1" x14ac:dyDescent="0.25">
      <c r="B14" s="53"/>
      <c r="C14" s="55"/>
      <c r="D14" s="55"/>
      <c r="E14" s="55"/>
      <c r="F14" s="56"/>
    </row>
    <row r="15" spans="2:7" ht="9.75" customHeight="1" x14ac:dyDescent="0.25">
      <c r="B15" s="53"/>
      <c r="C15" s="55"/>
      <c r="D15" s="55"/>
      <c r="E15" s="55"/>
      <c r="F15" s="56"/>
    </row>
    <row r="16" spans="2:7" ht="12.75" customHeight="1" x14ac:dyDescent="0.25">
      <c r="B16" s="53"/>
      <c r="C16" s="55"/>
      <c r="D16" s="55"/>
      <c r="E16" s="55"/>
      <c r="F16" s="56"/>
    </row>
    <row r="17" spans="2:10" ht="9.75" customHeight="1" x14ac:dyDescent="0.25">
      <c r="B17" s="53"/>
      <c r="C17" s="3"/>
      <c r="D17" s="3"/>
      <c r="E17" s="3"/>
      <c r="F17" s="4"/>
    </row>
    <row r="18" spans="2:10" ht="9.75" customHeight="1" x14ac:dyDescent="0.25">
      <c r="B18" s="53"/>
      <c r="C18" s="3"/>
      <c r="D18" s="3"/>
      <c r="E18" s="3"/>
      <c r="F18" s="4"/>
    </row>
    <row r="19" spans="2:10" ht="9.75" customHeight="1" x14ac:dyDescent="0.25">
      <c r="B19" s="53"/>
      <c r="C19" s="3"/>
      <c r="D19" s="3"/>
      <c r="E19" s="3"/>
      <c r="F19" s="4"/>
    </row>
    <row r="20" spans="2:10" ht="9.75" customHeight="1" x14ac:dyDescent="0.25">
      <c r="B20" s="53"/>
      <c r="C20" s="3"/>
      <c r="D20" s="3"/>
      <c r="E20" s="3"/>
      <c r="F20" s="4"/>
    </row>
    <row r="21" spans="2:10" ht="12.75" customHeight="1" x14ac:dyDescent="0.25">
      <c r="B21" s="53"/>
      <c r="C21" s="57" t="str">
        <f>IF(Paramètres!$C$24&lt;&gt;"", Paramètres!$C$24, "")</f>
        <v>6 boulevard Jean Jaurès</v>
      </c>
      <c r="D21" s="57"/>
      <c r="E21" s="57"/>
      <c r="F21" s="58"/>
    </row>
    <row r="22" spans="2:10" ht="9.75" customHeight="1" x14ac:dyDescent="0.25">
      <c r="B22" s="53"/>
      <c r="C22" s="57"/>
      <c r="D22" s="57"/>
      <c r="E22" s="57"/>
      <c r="F22" s="58"/>
    </row>
    <row r="23" spans="2:10" ht="9.75" customHeight="1" x14ac:dyDescent="0.25">
      <c r="B23" s="53"/>
      <c r="C23" s="59" t="str">
        <f>IF(Paramètres!$C$26&lt;&gt;"", Paramètres!$C$26, "")</f>
        <v>74500 EVIAN</v>
      </c>
      <c r="D23" s="59"/>
      <c r="E23" s="59"/>
      <c r="F23" s="60"/>
    </row>
    <row r="24" spans="2:10" ht="9.75" customHeight="1" x14ac:dyDescent="0.25">
      <c r="B24" s="53"/>
      <c r="C24" s="59"/>
      <c r="D24" s="59"/>
      <c r="E24" s="59"/>
      <c r="F24" s="60"/>
    </row>
    <row r="25" spans="2:10" ht="9.75" customHeight="1" x14ac:dyDescent="0.25">
      <c r="B25" s="53"/>
      <c r="C25" s="57" t="str">
        <f>IF(Paramètres!$C$28&lt;&gt;"", Paramètres!$C$28, "")</f>
        <v/>
      </c>
      <c r="D25" s="57"/>
      <c r="E25" s="57"/>
      <c r="F25" s="58"/>
    </row>
    <row r="26" spans="2:10" x14ac:dyDescent="0.25">
      <c r="B26" s="53"/>
      <c r="C26" s="57"/>
      <c r="D26" s="57"/>
      <c r="E26" s="57"/>
      <c r="F26" s="58"/>
    </row>
    <row r="27" spans="2:10" ht="9.75" customHeight="1" x14ac:dyDescent="0.25">
      <c r="B27" s="53"/>
      <c r="C27" s="3"/>
      <c r="D27" s="3"/>
      <c r="E27" s="3"/>
      <c r="F27" s="4"/>
    </row>
    <row r="28" spans="2:10" ht="9.75" customHeight="1" x14ac:dyDescent="0.25">
      <c r="B28" s="53"/>
      <c r="C28" s="3"/>
      <c r="D28" s="3"/>
      <c r="E28" s="3"/>
      <c r="F28" s="4"/>
    </row>
    <row r="29" spans="2:10" ht="9.75" customHeight="1" x14ac:dyDescent="0.25">
      <c r="B29" s="53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3"/>
      <c r="C30" s="6"/>
      <c r="D30" s="6"/>
      <c r="E30" s="6"/>
      <c r="F30" s="7"/>
    </row>
    <row r="31" spans="2:10" x14ac:dyDescent="0.25">
      <c r="B31" s="53"/>
      <c r="C31" s="135" t="s">
        <v>154</v>
      </c>
      <c r="D31" s="61"/>
      <c r="E31" s="61"/>
      <c r="F31" s="62"/>
    </row>
    <row r="32" spans="2:10" ht="9.75" customHeight="1" x14ac:dyDescent="0.25">
      <c r="B32" s="53"/>
      <c r="C32" s="61"/>
      <c r="D32" s="61"/>
      <c r="E32" s="61"/>
      <c r="F32" s="62"/>
    </row>
    <row r="33" spans="2:6" ht="9.75" customHeight="1" x14ac:dyDescent="0.25">
      <c r="B33" s="53"/>
      <c r="C33" s="61"/>
      <c r="D33" s="61"/>
      <c r="E33" s="61"/>
      <c r="F33" s="62"/>
    </row>
    <row r="34" spans="2:6" ht="9.75" customHeight="1" x14ac:dyDescent="0.25">
      <c r="B34" s="53"/>
      <c r="C34" s="61"/>
      <c r="D34" s="61"/>
      <c r="E34" s="61"/>
      <c r="F34" s="62"/>
    </row>
    <row r="35" spans="2:6" ht="9.75" customHeight="1" x14ac:dyDescent="0.25">
      <c r="B35" s="53"/>
      <c r="C35" s="61"/>
      <c r="D35" s="61"/>
      <c r="E35" s="61"/>
      <c r="F35" s="62"/>
    </row>
    <row r="36" spans="2:6" x14ac:dyDescent="0.25">
      <c r="B36" s="53"/>
      <c r="C36" s="61"/>
      <c r="D36" s="61"/>
      <c r="E36" s="61"/>
      <c r="F36" s="62"/>
    </row>
    <row r="37" spans="2:6" ht="9.75" customHeight="1" x14ac:dyDescent="0.25">
      <c r="B37" s="53"/>
      <c r="C37" s="61"/>
      <c r="D37" s="61"/>
      <c r="E37" s="61"/>
      <c r="F37" s="62"/>
    </row>
    <row r="38" spans="2:6" ht="9.75" customHeight="1" x14ac:dyDescent="0.25">
      <c r="B38" s="53"/>
      <c r="C38" s="61"/>
      <c r="D38" s="61"/>
      <c r="E38" s="61"/>
      <c r="F38" s="62"/>
    </row>
    <row r="39" spans="2:6" ht="9.75" customHeight="1" x14ac:dyDescent="0.25">
      <c r="B39" s="53"/>
      <c r="C39" s="61"/>
      <c r="D39" s="61"/>
      <c r="E39" s="61"/>
      <c r="F39" s="62"/>
    </row>
    <row r="40" spans="2:6" ht="9.75" customHeight="1" x14ac:dyDescent="0.25">
      <c r="B40" s="53"/>
      <c r="C40" s="61"/>
      <c r="D40" s="61"/>
      <c r="E40" s="61"/>
      <c r="F40" s="62"/>
    </row>
    <row r="41" spans="2:6" ht="12.75" customHeight="1" x14ac:dyDescent="0.25">
      <c r="B41" s="53"/>
      <c r="C41" s="61"/>
      <c r="D41" s="61"/>
      <c r="E41" s="61"/>
      <c r="F41" s="62"/>
    </row>
    <row r="42" spans="2:6" ht="9.75" customHeight="1" x14ac:dyDescent="0.25">
      <c r="B42" s="53"/>
      <c r="C42" s="61"/>
      <c r="D42" s="61"/>
      <c r="E42" s="61"/>
      <c r="F42" s="62"/>
    </row>
    <row r="43" spans="2:6" ht="9.75" customHeight="1" x14ac:dyDescent="0.25">
      <c r="B43" s="53"/>
      <c r="C43" s="61"/>
      <c r="D43" s="61"/>
      <c r="E43" s="61"/>
      <c r="F43" s="62"/>
    </row>
    <row r="44" spans="2:6" ht="9.75" customHeight="1" x14ac:dyDescent="0.25">
      <c r="B44" s="53"/>
      <c r="C44" s="61"/>
      <c r="D44" s="61"/>
      <c r="E44" s="61"/>
      <c r="F44" s="62"/>
    </row>
    <row r="45" spans="2:6" ht="9.75" customHeight="1" x14ac:dyDescent="0.25">
      <c r="B45" s="53"/>
      <c r="C45" s="61"/>
      <c r="D45" s="61"/>
      <c r="E45" s="61"/>
      <c r="F45" s="62"/>
    </row>
    <row r="46" spans="2:6" ht="12.75" customHeight="1" x14ac:dyDescent="0.25">
      <c r="B46" s="53"/>
      <c r="C46" s="61"/>
      <c r="D46" s="61"/>
      <c r="E46" s="61"/>
      <c r="F46" s="62"/>
    </row>
    <row r="47" spans="2:6" ht="9.75" customHeight="1" x14ac:dyDescent="0.25">
      <c r="B47" s="53"/>
      <c r="C47" s="3"/>
      <c r="D47" s="3"/>
      <c r="E47" s="3"/>
      <c r="F47" s="4"/>
    </row>
    <row r="48" spans="2:6" ht="9.75" customHeight="1" x14ac:dyDescent="0.25">
      <c r="B48" s="53"/>
      <c r="C48" s="63" t="str">
        <f xml:space="preserve"> Paramètres!$C$9 &amp; ""</f>
        <v>Lot n°02</v>
      </c>
      <c r="D48" s="63"/>
      <c r="E48" s="63"/>
      <c r="F48" s="64"/>
    </row>
    <row r="49" spans="2:6" ht="9.75" customHeight="1" x14ac:dyDescent="0.25">
      <c r="B49" s="53"/>
      <c r="C49" s="63"/>
      <c r="D49" s="63"/>
      <c r="E49" s="63"/>
      <c r="F49" s="64"/>
    </row>
    <row r="50" spans="2:6" ht="9.75" customHeight="1" x14ac:dyDescent="0.25">
      <c r="B50" s="53"/>
      <c r="C50" s="63"/>
      <c r="D50" s="63"/>
      <c r="E50" s="63"/>
      <c r="F50" s="64"/>
    </row>
    <row r="51" spans="2:6" ht="12.75" customHeight="1" x14ac:dyDescent="0.25">
      <c r="B51" s="53"/>
      <c r="C51" s="3"/>
      <c r="D51" s="3"/>
      <c r="E51" s="3"/>
      <c r="F51" s="4"/>
    </row>
    <row r="52" spans="2:6" ht="9.75" customHeight="1" x14ac:dyDescent="0.25">
      <c r="B52" s="53"/>
      <c r="C52" s="65" t="str">
        <f xml:space="preserve"> Paramètres!$C$11 &amp; ""</f>
        <v>DEMOLITION - MACONNERIE</v>
      </c>
      <c r="D52" s="65"/>
      <c r="E52" s="65"/>
      <c r="F52" s="66"/>
    </row>
    <row r="53" spans="2:6" ht="9.75" customHeight="1" x14ac:dyDescent="0.25">
      <c r="B53" s="53"/>
      <c r="C53" s="65"/>
      <c r="D53" s="65"/>
      <c r="E53" s="65"/>
      <c r="F53" s="66"/>
    </row>
    <row r="54" spans="2:6" ht="9.75" customHeight="1" x14ac:dyDescent="0.25">
      <c r="B54" s="53"/>
      <c r="C54" s="65"/>
      <c r="D54" s="65"/>
      <c r="E54" s="65"/>
      <c r="F54" s="66"/>
    </row>
    <row r="55" spans="2:6" ht="9.75" customHeight="1" x14ac:dyDescent="0.25">
      <c r="B55" s="53"/>
      <c r="C55" s="65"/>
      <c r="D55" s="65"/>
      <c r="E55" s="65"/>
      <c r="F55" s="66"/>
    </row>
    <row r="56" spans="2:6" x14ac:dyDescent="0.25">
      <c r="B56" s="53"/>
      <c r="C56" s="65"/>
      <c r="D56" s="65"/>
      <c r="E56" s="65"/>
      <c r="F56" s="66"/>
    </row>
    <row r="57" spans="2:6" ht="9.75" customHeight="1" x14ac:dyDescent="0.25">
      <c r="B57" s="53"/>
      <c r="C57" s="3"/>
      <c r="D57" s="3"/>
      <c r="E57" s="3"/>
      <c r="F57" s="4"/>
    </row>
    <row r="58" spans="2:6" ht="9.75" customHeight="1" x14ac:dyDescent="0.25">
      <c r="B58" s="53"/>
      <c r="C58" s="3"/>
      <c r="D58" s="3"/>
      <c r="E58" s="3"/>
      <c r="F58" s="4"/>
    </row>
    <row r="59" spans="2:6" ht="9.75" customHeight="1" x14ac:dyDescent="0.25">
      <c r="B59" s="53"/>
      <c r="C59" s="3"/>
      <c r="D59" s="3"/>
      <c r="E59" s="3"/>
      <c r="F59" s="4"/>
    </row>
    <row r="60" spans="2:6" ht="9.75" customHeight="1" x14ac:dyDescent="0.25">
      <c r="B60" s="53"/>
      <c r="C60" s="3"/>
      <c r="D60" s="3"/>
      <c r="E60" s="3"/>
      <c r="F60" s="4"/>
    </row>
    <row r="61" spans="2:6" x14ac:dyDescent="0.25">
      <c r="B61" s="53"/>
      <c r="C61" s="3"/>
      <c r="D61" s="3"/>
      <c r="E61" s="3"/>
      <c r="F61" s="4"/>
    </row>
    <row r="62" spans="2:6" ht="9.75" customHeight="1" x14ac:dyDescent="0.25">
      <c r="B62" s="53"/>
      <c r="C62" s="3"/>
      <c r="D62" s="3"/>
      <c r="E62" s="3"/>
      <c r="F62" s="4"/>
    </row>
    <row r="63" spans="2:6" ht="9.75" customHeight="1" x14ac:dyDescent="0.25">
      <c r="B63" s="53"/>
      <c r="C63" s="3"/>
      <c r="D63" s="3"/>
      <c r="E63" s="3"/>
      <c r="F63" s="4"/>
    </row>
    <row r="64" spans="2:6" ht="9.75" customHeight="1" x14ac:dyDescent="0.25">
      <c r="B64" s="53"/>
      <c r="C64" s="3"/>
      <c r="D64" s="3"/>
      <c r="E64" s="3"/>
      <c r="F64" s="4"/>
    </row>
    <row r="65" spans="2:6" ht="9.75" customHeight="1" x14ac:dyDescent="0.25">
      <c r="B65" s="53"/>
      <c r="C65" s="3"/>
      <c r="D65" s="6"/>
      <c r="E65" s="6"/>
      <c r="F65" s="4"/>
    </row>
    <row r="66" spans="2:6" ht="9.75" customHeight="1" x14ac:dyDescent="0.25">
      <c r="B66" s="53"/>
      <c r="C66" s="3"/>
      <c r="D66" s="6"/>
      <c r="E66" s="6"/>
      <c r="F66" s="4"/>
    </row>
    <row r="67" spans="2:6" ht="9.75" customHeight="1" x14ac:dyDescent="0.25">
      <c r="B67" s="53"/>
      <c r="C67" s="3"/>
      <c r="D67" s="6"/>
      <c r="E67" s="6"/>
      <c r="F67" s="4"/>
    </row>
    <row r="68" spans="2:6" ht="9.75" customHeight="1" x14ac:dyDescent="0.25">
      <c r="B68" s="53"/>
      <c r="C68" s="3"/>
      <c r="D68" s="6"/>
      <c r="E68" s="6"/>
      <c r="F68" s="4"/>
    </row>
    <row r="69" spans="2:6" ht="9.75" customHeight="1" x14ac:dyDescent="0.25">
      <c r="B69" s="53"/>
      <c r="C69" s="3"/>
      <c r="D69" s="6"/>
      <c r="E69" s="6"/>
      <c r="F69" s="4"/>
    </row>
    <row r="70" spans="2:6" ht="15.75" customHeight="1" x14ac:dyDescent="0.25">
      <c r="B70" s="53"/>
      <c r="C70" s="3"/>
      <c r="D70" s="6"/>
      <c r="E70" s="6"/>
      <c r="F70" s="4"/>
    </row>
    <row r="71" spans="2:6" ht="9.75" customHeight="1" x14ac:dyDescent="0.25">
      <c r="B71" s="53"/>
      <c r="C71" s="3"/>
      <c r="D71" s="52" t="s">
        <v>0</v>
      </c>
      <c r="E71" s="52" t="str">
        <f>IF(Paramètres!$C$7&lt;&gt;"", Paramètres!$C$7, "")</f>
        <v>23195</v>
      </c>
      <c r="F71" s="4"/>
    </row>
    <row r="72" spans="2:6" ht="9.75" customHeight="1" x14ac:dyDescent="0.25">
      <c r="B72" s="53"/>
      <c r="C72" s="3"/>
      <c r="D72" s="52"/>
      <c r="E72" s="52"/>
      <c r="F72" s="4"/>
    </row>
    <row r="73" spans="2:6" ht="9.75" customHeight="1" x14ac:dyDescent="0.25">
      <c r="B73" s="53"/>
      <c r="C73" s="3"/>
      <c r="D73" s="52" t="s">
        <v>1</v>
      </c>
      <c r="E73" s="67" t="str">
        <f>IF(Paramètres!$C$13&lt;&gt;"", Paramètres!$C$13, "")</f>
        <v>28/04/2023</v>
      </c>
      <c r="F73" s="4"/>
    </row>
    <row r="74" spans="2:6" ht="9.75" customHeight="1" x14ac:dyDescent="0.25">
      <c r="B74" s="53"/>
      <c r="C74" s="3"/>
      <c r="D74" s="52"/>
      <c r="E74" s="67"/>
      <c r="F74" s="4"/>
    </row>
    <row r="75" spans="2:6" ht="9.75" customHeight="1" x14ac:dyDescent="0.25">
      <c r="B75" s="53"/>
      <c r="C75" s="3"/>
      <c r="D75" s="52" t="s">
        <v>31</v>
      </c>
      <c r="E75" s="52" t="str">
        <f>IF(Paramètres!$C$15&lt;&gt;"", Paramètres!$C$15, "")</f>
        <v>DCE</v>
      </c>
      <c r="F75" s="4"/>
    </row>
    <row r="76" spans="2:6" ht="9.75" customHeight="1" x14ac:dyDescent="0.25">
      <c r="B76" s="53"/>
      <c r="C76" s="3"/>
      <c r="D76" s="52"/>
      <c r="E76" s="52"/>
      <c r="F76" s="4"/>
    </row>
    <row r="77" spans="2:6" ht="9.75" customHeight="1" x14ac:dyDescent="0.25">
      <c r="B77" s="53"/>
      <c r="C77" s="3"/>
      <c r="D77" s="52" t="s">
        <v>2</v>
      </c>
      <c r="E77" s="52" t="str">
        <f>IF(Paramètres!$C$17&lt;&gt;"", Paramètres!$C$17, "")</f>
        <v/>
      </c>
      <c r="F77" s="4"/>
    </row>
    <row r="78" spans="2:6" ht="9.75" customHeight="1" x14ac:dyDescent="0.25">
      <c r="B78" s="53"/>
      <c r="C78" s="3"/>
      <c r="D78" s="52"/>
      <c r="E78" s="52"/>
      <c r="F78" s="4"/>
    </row>
    <row r="79" spans="2:6" ht="9.75" customHeight="1" x14ac:dyDescent="0.25">
      <c r="B79" s="53"/>
      <c r="C79" s="3"/>
      <c r="D79" s="6"/>
      <c r="E79" s="6"/>
      <c r="F79" s="4"/>
    </row>
    <row r="80" spans="2:6" ht="9.75" customHeight="1" x14ac:dyDescent="0.25">
      <c r="B80" s="53"/>
      <c r="C80" s="3"/>
      <c r="D80" s="6"/>
      <c r="E80" s="6"/>
      <c r="F80" s="4"/>
    </row>
    <row r="81" spans="2:6" ht="9.75" customHeight="1" x14ac:dyDescent="0.25">
      <c r="B81" s="53"/>
      <c r="C81" s="3"/>
      <c r="D81" s="6"/>
      <c r="E81" s="6"/>
      <c r="F81" s="4"/>
    </row>
    <row r="82" spans="2:6" ht="9.75" customHeight="1" x14ac:dyDescent="0.25">
      <c r="B82" s="53"/>
      <c r="C82" s="3"/>
      <c r="D82" s="3"/>
      <c r="E82" s="3"/>
      <c r="F82" s="4"/>
    </row>
    <row r="83" spans="2:6" ht="9.75" customHeight="1" x14ac:dyDescent="0.25">
      <c r="B83" s="53"/>
      <c r="C83" s="3"/>
      <c r="D83" s="3"/>
      <c r="E83" s="3"/>
      <c r="F83" s="4"/>
    </row>
    <row r="84" spans="2:6" ht="9.75" customHeight="1" x14ac:dyDescent="0.25">
      <c r="B84" s="54"/>
      <c r="C84" s="8"/>
      <c r="D84" s="8"/>
      <c r="E84" s="8"/>
      <c r="F84" s="25"/>
    </row>
    <row r="696" spans="3:3" x14ac:dyDescent="0.25">
      <c r="C696" s="10"/>
    </row>
  </sheetData>
  <sheetProtection algorithmName="SHA-512" hashValue="pbBTR8ORQPyjCOBvTDcTSHZqI0Wrljur+HzjjgP21IFTJ+rlsUmPbxSpqi3U+0W6i4NoLyvZ3JxJOqU85DTN5Q==" saltValue="lhoD/RDgfIRS4s0k9VNRz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7" t="s">
        <v>23</v>
      </c>
    </row>
    <row r="3" spans="1:10" ht="25.5" customHeight="1" x14ac:dyDescent="0.25">
      <c r="A3" s="26" t="s">
        <v>9</v>
      </c>
      <c r="B3" s="28" t="s">
        <v>21</v>
      </c>
      <c r="C3" s="136" t="s">
        <v>155</v>
      </c>
      <c r="D3" s="69"/>
      <c r="E3" s="69"/>
      <c r="F3" s="69"/>
      <c r="G3" s="69"/>
      <c r="H3" s="69"/>
      <c r="I3" s="69"/>
      <c r="J3" s="70"/>
    </row>
    <row r="5" spans="1:10" ht="25.5" customHeight="1" x14ac:dyDescent="0.25">
      <c r="A5" s="26" t="s">
        <v>12</v>
      </c>
      <c r="B5" s="28" t="s">
        <v>10</v>
      </c>
      <c r="C5" s="136" t="s">
        <v>156</v>
      </c>
      <c r="D5" s="69"/>
      <c r="E5" s="69"/>
      <c r="F5" s="69"/>
      <c r="G5" s="69"/>
      <c r="H5" s="69"/>
      <c r="I5" s="69"/>
      <c r="J5" s="70"/>
    </row>
    <row r="6" spans="1:10" x14ac:dyDescent="0.25">
      <c r="C6" s="31"/>
      <c r="D6" s="38"/>
      <c r="E6" s="38"/>
      <c r="F6" s="38"/>
      <c r="G6" s="38"/>
      <c r="H6" s="38"/>
    </row>
    <row r="7" spans="1:10" x14ac:dyDescent="0.25">
      <c r="A7" s="26" t="s">
        <v>14</v>
      </c>
      <c r="B7" s="28" t="s">
        <v>32</v>
      </c>
      <c r="C7" s="137" t="s">
        <v>157</v>
      </c>
      <c r="D7" s="38"/>
      <c r="E7" s="38"/>
      <c r="F7" s="38"/>
      <c r="G7" s="38"/>
      <c r="H7" s="38"/>
    </row>
    <row r="8" spans="1:10" x14ac:dyDescent="0.25">
      <c r="C8" s="31"/>
      <c r="D8" s="38"/>
      <c r="E8" s="38"/>
      <c r="F8" s="38"/>
      <c r="G8" s="38"/>
      <c r="H8" s="38"/>
    </row>
    <row r="9" spans="1:10" x14ac:dyDescent="0.25">
      <c r="A9" s="26" t="s">
        <v>17</v>
      </c>
      <c r="B9" s="28" t="s">
        <v>16</v>
      </c>
      <c r="C9" s="137" t="s">
        <v>46</v>
      </c>
      <c r="D9" s="38"/>
      <c r="E9" s="38"/>
      <c r="F9" s="38"/>
      <c r="G9" s="38"/>
      <c r="H9" s="38"/>
    </row>
    <row r="10" spans="1:10" x14ac:dyDescent="0.25">
      <c r="C10" s="31"/>
      <c r="D10" s="38"/>
      <c r="E10" s="38"/>
      <c r="F10" s="38"/>
      <c r="G10" s="38"/>
      <c r="H10" s="38"/>
    </row>
    <row r="11" spans="1:10" ht="25.5" customHeight="1" x14ac:dyDescent="0.25">
      <c r="A11" s="26" t="s">
        <v>18</v>
      </c>
      <c r="B11" s="28" t="s">
        <v>13</v>
      </c>
      <c r="C11" s="136" t="s">
        <v>47</v>
      </c>
      <c r="D11" s="69"/>
      <c r="E11" s="69"/>
      <c r="F11" s="69"/>
      <c r="G11" s="69"/>
      <c r="H11" s="69"/>
      <c r="I11" s="69"/>
      <c r="J11" s="70"/>
    </row>
    <row r="12" spans="1:10" x14ac:dyDescent="0.25">
      <c r="C12" s="31"/>
      <c r="D12" s="38"/>
      <c r="E12" s="38"/>
      <c r="F12" s="38"/>
      <c r="G12" s="38"/>
      <c r="H12" s="38"/>
    </row>
    <row r="13" spans="1:10" x14ac:dyDescent="0.25">
      <c r="A13" s="26" t="s">
        <v>22</v>
      </c>
      <c r="B13" s="28" t="s">
        <v>15</v>
      </c>
      <c r="C13" s="138" t="s">
        <v>158</v>
      </c>
      <c r="D13" s="38"/>
      <c r="E13" s="38"/>
      <c r="F13" s="38"/>
      <c r="G13" s="38"/>
      <c r="H13" s="38"/>
    </row>
    <row r="14" spans="1:10" x14ac:dyDescent="0.25">
      <c r="C14" s="31"/>
      <c r="D14" s="38"/>
      <c r="E14" s="38"/>
      <c r="F14" s="38"/>
      <c r="G14" s="38"/>
      <c r="H14" s="38"/>
    </row>
    <row r="15" spans="1:10" x14ac:dyDescent="0.25">
      <c r="A15" s="26" t="s">
        <v>34</v>
      </c>
      <c r="B15" s="28" t="s">
        <v>36</v>
      </c>
      <c r="C15" s="137" t="s">
        <v>159</v>
      </c>
      <c r="D15" s="38"/>
      <c r="E15" s="38"/>
      <c r="F15" s="38"/>
      <c r="G15" s="38"/>
      <c r="H15" s="38"/>
    </row>
    <row r="16" spans="1:10" x14ac:dyDescent="0.25">
      <c r="C16" s="31"/>
      <c r="D16" s="38"/>
      <c r="E16" s="38"/>
      <c r="F16" s="38"/>
      <c r="G16" s="38"/>
      <c r="H16" s="38"/>
    </row>
    <row r="17" spans="1:10" x14ac:dyDescent="0.25">
      <c r="A17" s="26" t="s">
        <v>35</v>
      </c>
      <c r="B17" s="28" t="s">
        <v>37</v>
      </c>
      <c r="C17" s="32"/>
      <c r="D17" s="38"/>
      <c r="E17" s="38"/>
      <c r="F17" s="38"/>
      <c r="G17" s="38"/>
      <c r="H17" s="38"/>
    </row>
    <row r="18" spans="1:10" x14ac:dyDescent="0.25">
      <c r="C18" s="31"/>
      <c r="D18" s="38"/>
      <c r="E18" s="38"/>
      <c r="F18" s="38"/>
      <c r="G18" s="38"/>
      <c r="H18" s="38"/>
    </row>
    <row r="19" spans="1:10" x14ac:dyDescent="0.25">
      <c r="A19" s="26" t="s">
        <v>33</v>
      </c>
      <c r="B19" s="28" t="s">
        <v>11</v>
      </c>
      <c r="C19" s="33">
        <v>0.19600000000000001</v>
      </c>
      <c r="E19" s="28" t="s">
        <v>8</v>
      </c>
    </row>
    <row r="20" spans="1:10" x14ac:dyDescent="0.25">
      <c r="C20" s="34">
        <v>5.5E-2</v>
      </c>
      <c r="E20" s="29" t="s">
        <v>19</v>
      </c>
    </row>
    <row r="21" spans="1:10" x14ac:dyDescent="0.25">
      <c r="C21" s="35">
        <v>0.2</v>
      </c>
      <c r="E21" s="29" t="s">
        <v>24</v>
      </c>
    </row>
    <row r="22" spans="1:10" x14ac:dyDescent="0.25">
      <c r="C22" s="36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36" t="s">
        <v>160</v>
      </c>
      <c r="D24" s="69"/>
      <c r="E24" s="69"/>
      <c r="F24" s="69"/>
      <c r="G24" s="69"/>
      <c r="H24" s="69"/>
      <c r="I24" s="69"/>
      <c r="J24" s="70"/>
    </row>
    <row r="26" spans="1:10" x14ac:dyDescent="0.25">
      <c r="A26" s="26">
        <v>11</v>
      </c>
      <c r="B26" s="28" t="s">
        <v>39</v>
      </c>
      <c r="C26" s="138" t="s">
        <v>161</v>
      </c>
    </row>
    <row r="28" spans="1:10" x14ac:dyDescent="0.25">
      <c r="A28" s="26">
        <v>12</v>
      </c>
      <c r="B28" s="28" t="s">
        <v>40</v>
      </c>
      <c r="C28" s="68"/>
      <c r="D28" s="69"/>
      <c r="E28" s="69"/>
      <c r="F28" s="69"/>
      <c r="G28" s="69"/>
      <c r="H28" s="69"/>
      <c r="I28" s="69"/>
      <c r="J28" s="70"/>
    </row>
  </sheetData>
  <sheetProtection algorithmName="SHA-512" hashValue="QWkE8wfdiaNwtyd4ywMBfGSA6uM5IGpix0I9SorTrovS5mZYe/QpzjCPS0MsxC1n/ASYZ32fIBrPI65wfRV8Kg==" saltValue="BanQQIfGy4/aAEwMtiz7j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2023-07-04T10:45:36Z</dcterms:modified>
</cp:coreProperties>
</file>