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66714AE6-7614-4228-8C20-3BB2316717EC}" xr6:coauthVersionLast="47" xr6:coauthVersionMax="47" xr10:uidLastSave="{00000000-0000-0000-0000-000000000000}"/>
  <workbookProtection workbookAlgorithmName="SHA-512" workbookHashValue="dvB1M4Cy1NP298fXJ+jzvTRZvSb494a9//HqOQcRCP56TVRu9CgzgNEM4WhzbT4fdIUAgCQJux0U0Uluqj+uxg==" workbookSaltValue="kxeHjuw2LEVTpEabzjBt5g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  <c r="I78" i="1"/>
  <c r="H78" i="1"/>
  <c r="L74" i="1"/>
  <c r="K74" i="1"/>
  <c r="M74" i="1" s="1"/>
  <c r="H74" i="1"/>
  <c r="I70" i="1"/>
  <c r="H70" i="1"/>
  <c r="L66" i="1"/>
  <c r="K66" i="1"/>
  <c r="M66" i="1" s="1"/>
  <c r="H66" i="1"/>
  <c r="L63" i="1"/>
  <c r="K63" i="1"/>
  <c r="M63" i="1" s="1"/>
  <c r="H63" i="1"/>
  <c r="M60" i="1"/>
  <c r="L60" i="1"/>
  <c r="K60" i="1"/>
  <c r="H60" i="1"/>
  <c r="I56" i="1"/>
  <c r="H56" i="1"/>
  <c r="L53" i="1"/>
  <c r="K53" i="1"/>
  <c r="M53" i="1" s="1"/>
  <c r="H53" i="1"/>
  <c r="L49" i="1"/>
  <c r="K49" i="1"/>
  <c r="M49" i="1" s="1"/>
  <c r="H49" i="1"/>
  <c r="L46" i="1"/>
  <c r="K46" i="1"/>
  <c r="M46" i="1" s="1"/>
  <c r="H46" i="1"/>
  <c r="L43" i="1"/>
  <c r="K43" i="1"/>
  <c r="M43" i="1" s="1"/>
  <c r="H43" i="1"/>
  <c r="L40" i="1"/>
  <c r="K40" i="1"/>
  <c r="M40" i="1" s="1"/>
  <c r="H40" i="1"/>
  <c r="L37" i="1"/>
  <c r="K37" i="1"/>
  <c r="M37" i="1" s="1"/>
  <c r="H37" i="1"/>
  <c r="I33" i="1"/>
  <c r="H33" i="1"/>
  <c r="L29" i="1"/>
  <c r="K29" i="1"/>
  <c r="M29" i="1" s="1"/>
  <c r="H29" i="1"/>
  <c r="L26" i="1"/>
  <c r="K26" i="1"/>
  <c r="M26" i="1" s="1"/>
  <c r="H26" i="1"/>
  <c r="L23" i="1"/>
  <c r="K23" i="1"/>
  <c r="M23" i="1" s="1"/>
  <c r="H23" i="1"/>
  <c r="L18" i="1"/>
  <c r="K18" i="1"/>
  <c r="M18" i="1" s="1"/>
  <c r="H18" i="1"/>
  <c r="L15" i="1"/>
  <c r="K15" i="1"/>
  <c r="M15" i="1" s="1"/>
  <c r="H15" i="1"/>
  <c r="L12" i="1"/>
  <c r="K12" i="1"/>
  <c r="M12" i="1" s="1"/>
  <c r="H12" i="1"/>
  <c r="L9" i="1"/>
  <c r="K9" i="1"/>
  <c r="M9" i="1" s="1"/>
  <c r="H9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83" i="1" l="1"/>
  <c r="H84" i="1" s="1"/>
</calcChain>
</file>

<file path=xl/sharedStrings.xml><?xml version="1.0" encoding="utf-8"?>
<sst xmlns="http://schemas.openxmlformats.org/spreadsheetml/2006/main" count="246" uniqueCount="129">
  <si>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</si>
  <si>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</si>
  <si>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</si>
  <si>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</si>
  <si>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</si>
  <si>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</si>
  <si>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</si>
  <si>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</si>
  <si>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</si>
  <si>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</si>
  <si>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</si>
  <si>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</si>
  <si>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</si>
  <si>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</si>
  <si>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</si>
  <si>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</si>
  <si>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</si>
  <si>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</si>
  <si>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</si>
  <si>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</si>
  <si>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</si>
  <si>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</si>
  <si>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</si>
  <si>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</si>
  <si>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</si>
  <si>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</si>
  <si>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</si>
  <si>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</si>
  <si>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</si>
  <si>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</si>
  <si>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</si>
  <si>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</si>
  <si>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</si>
  <si>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</si>
  <si>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</si>
  <si>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</si>
  <si>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</si>
  <si>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</si>
  <si>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</si>
  <si>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</si>
  <si>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</si>
  <si>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</si>
  <si>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</si>
  <si>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</si>
  <si>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</si>
  <si>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</si>
  <si>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n°03</t>
  </si>
  <si>
    <t>ETANCHEITE</t>
  </si>
  <si>
    <t>6</t>
  </si>
  <si>
    <t>1</t>
  </si>
  <si>
    <t>ETANCHEITE VERTICALE</t>
  </si>
  <si>
    <t>8</t>
  </si>
  <si>
    <t>1.1</t>
  </si>
  <si>
    <t>Revêtement étanche des parois enterrées</t>
  </si>
  <si>
    <t>9</t>
  </si>
  <si>
    <t>1.1.1</t>
  </si>
  <si>
    <t>ETANCHEITE VERTICALE Enterrée</t>
  </si>
  <si>
    <t>M2</t>
  </si>
  <si>
    <t>L</t>
  </si>
  <si>
    <t>Localisation : Façade EST/Sud/Ouest</t>
  </si>
  <si>
    <t>9.&amp;</t>
  </si>
  <si>
    <t>1.1.2</t>
  </si>
  <si>
    <t>ETANCHEITE VERTICALE Enterrée Option</t>
  </si>
  <si>
    <t>Option</t>
  </si>
  <si>
    <t>1.1.3</t>
  </si>
  <si>
    <t>Protection de l'étanchéité</t>
  </si>
  <si>
    <t>1.1.4</t>
  </si>
  <si>
    <t>Protection de l'étanchéité Option</t>
  </si>
  <si>
    <t>8.&amp;</t>
  </si>
  <si>
    <t>1.2</t>
  </si>
  <si>
    <t>Renfort d'angle</t>
  </si>
  <si>
    <t>1.2.1</t>
  </si>
  <si>
    <t>Injection de crème à base de silane</t>
  </si>
  <si>
    <t>ML</t>
  </si>
  <si>
    <t>Localisation : Angle Est et Ouest de la Terrasse Nord</t>
  </si>
  <si>
    <t>1.2.2</t>
  </si>
  <si>
    <t xml:space="preserve">ETANCHEITE VERTICALE </t>
  </si>
  <si>
    <t>1.2.3</t>
  </si>
  <si>
    <t>6.&amp;</t>
  </si>
  <si>
    <t>Total du sous-chapitre ETANCHEITE VERTICALE</t>
  </si>
  <si>
    <t>ETANCHEITE TERRASSE ACCESSIBLE</t>
  </si>
  <si>
    <t>2.1</t>
  </si>
  <si>
    <t>Reprise d'étanchéité</t>
  </si>
  <si>
    <t>2.1.1</t>
  </si>
  <si>
    <t>Dépose de dalette protection mécanique de l'étanchéité existante</t>
  </si>
  <si>
    <t>Localisation : Terrasse Nord RDC</t>
  </si>
  <si>
    <t>2.1.2</t>
  </si>
  <si>
    <t>Dépose des relevés d'étanchéité existants</t>
  </si>
  <si>
    <t>2.1.3</t>
  </si>
  <si>
    <t xml:space="preserve">Remplacement relevés étanchéité </t>
  </si>
  <si>
    <t>2.1.4</t>
  </si>
  <si>
    <t>Protection des acrotères</t>
  </si>
  <si>
    <t>2.1.5</t>
  </si>
  <si>
    <t>Protection des acrotères passage vers escalier</t>
  </si>
  <si>
    <t>2.2</t>
  </si>
  <si>
    <t>Test de l'étanchéité de la terrasse Nord</t>
  </si>
  <si>
    <t>FT</t>
  </si>
  <si>
    <t>Total du sous-chapitre ETANCHEITE TERRASSE ACCESSIBLE</t>
  </si>
  <si>
    <t>3</t>
  </si>
  <si>
    <t>ETANCHEITE JOINT DILATATION</t>
  </si>
  <si>
    <t>3.1</t>
  </si>
  <si>
    <t>3.1.1</t>
  </si>
  <si>
    <t>Dépose des couvertines</t>
  </si>
  <si>
    <t>Localisation : Terrasse bâtiment au Nord (niveau fenêtres SSOL)</t>
  </si>
  <si>
    <t>3.1.2</t>
  </si>
  <si>
    <t>Remplacement  du joint élastomère</t>
  </si>
  <si>
    <t>3.1.3</t>
  </si>
  <si>
    <t>Pose des couvertines</t>
  </si>
  <si>
    <t>Total du sous-chapitre ETANCHEITE JOINT DILATATION</t>
  </si>
  <si>
    <t>4</t>
  </si>
  <si>
    <t>ETANCHEITE DIV</t>
  </si>
  <si>
    <t>4.1</t>
  </si>
  <si>
    <t>4.1.1</t>
  </si>
  <si>
    <t xml:space="preserve">Localisation : Liaison vers bâtiment au Nord </t>
  </si>
  <si>
    <t>Total du sous-chapitre ETANCHEITE DIV</t>
  </si>
  <si>
    <t>2.&amp;</t>
  </si>
  <si>
    <t>Total du lot ETANCHEITE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</si>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</sst>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3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6515752A-7830-7A9B-0DA5-61E055309159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8C364427-D6AF-4F60-91A2-E8FA6C85DF70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531D5A59-B849-CC54-E5D6-824A6E5BCC27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1E75A341-96C0-40E9-B5C3-6CC0D2B16B6A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A33A7236-B83D-182E-60D0-80252DBF3917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FB22CB86-143A-4BCA-8937-9C1E5FE87D86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showGridLines="0" tabSelected="1" topLeftCell="B1" workbookViewId="0">
      <selection activeCell="F9" sqref="F9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n°03 ETANCHEITE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94" customFormat="1" ht="12" x14ac:dyDescent="0.25">
      <c r="A7" s="95" t="s">
        <v>48</v>
      </c>
      <c r="B7" s="96" t="s">
        <v>49</v>
      </c>
      <c r="C7" s="97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93"/>
    </row>
    <row r="8" spans="1:14" ht="13.8" thickBot="1" x14ac:dyDescent="0.3">
      <c r="A8" s="98" t="s">
        <v>51</v>
      </c>
      <c r="B8" s="99" t="s">
        <v>52</v>
      </c>
      <c r="C8" s="100" t="s">
        <v>53</v>
      </c>
    </row>
    <row r="9" spans="1:14" ht="14.4" thickTop="1" thickBot="1" x14ac:dyDescent="0.3">
      <c r="A9" s="98" t="s">
        <v>54</v>
      </c>
      <c r="B9" s="99" t="s">
        <v>55</v>
      </c>
      <c r="C9" s="100" t="s">
        <v>56</v>
      </c>
      <c r="D9" s="99" t="s">
        <v>57</v>
      </c>
      <c r="E9" s="101">
        <v>65</v>
      </c>
      <c r="F9" s="102"/>
      <c r="G9" s="103"/>
      <c r="H9" s="18" t="str">
        <f>IF(ISBLANK(G9), "", IF(ISBLANK(F9), ROUND(E9 * ROUND(G9, 2), 2), ROUND(F9 * ROUND(G9, 2), 2)))</f>
        <v/>
      </c>
      <c r="I9" s="104" t="s">
        <v>44</v>
      </c>
      <c r="J9" s="41">
        <v>0.2</v>
      </c>
      <c r="K9" s="48" t="b">
        <f>IF(AND(COUNTIF(TAUXTVA1:TAUXTVA4, J9) = 0, J9 &lt;&gt; 0), FALSE, IF(ISBLANK(J9), FALSE, TRUE))</f>
        <v>1</v>
      </c>
      <c r="L9" s="49" t="b">
        <f>IF(AND(A9 = "9", OR(I9 = "Variante", I9 = "Option")), FALSE, TRUE)</f>
        <v>1</v>
      </c>
      <c r="M9" s="47">
        <f>IF(AND(L9 = TRUE, K9 = TRUE), J9, "")</f>
        <v>0.2</v>
      </c>
    </row>
    <row r="10" spans="1:14" ht="13.8" thickTop="1" x14ac:dyDescent="0.25">
      <c r="A10" s="98" t="s">
        <v>58</v>
      </c>
      <c r="C10" s="100" t="s">
        <v>59</v>
      </c>
    </row>
    <row r="11" spans="1:14" ht="13.8" thickBot="1" x14ac:dyDescent="0.3">
      <c r="A11" s="98" t="s">
        <v>60</v>
      </c>
    </row>
    <row r="12" spans="1:14" ht="14.4" thickTop="1" thickBot="1" x14ac:dyDescent="0.3">
      <c r="A12" s="98" t="s">
        <v>54</v>
      </c>
      <c r="B12" s="99" t="s">
        <v>61</v>
      </c>
      <c r="C12" s="100" t="s">
        <v>62</v>
      </c>
      <c r="D12" s="99" t="s">
        <v>57</v>
      </c>
      <c r="E12" s="101">
        <v>38.17</v>
      </c>
      <c r="F12" s="102"/>
      <c r="G12" s="103"/>
      <c r="H12" s="18" t="str">
        <f>IF(ISBLANK(G12), "", IF(ISBLANK(F12), ROUND(E12 * ROUND(G12, 2), 2), ROUND(F12 * ROUND(G12, 2), 2)))</f>
        <v/>
      </c>
      <c r="I12" s="104" t="s">
        <v>63</v>
      </c>
      <c r="J12" s="41">
        <v>0.2</v>
      </c>
      <c r="K12" s="48" t="b">
        <f>IF(AND(COUNTIF(TAUXTVA1:TAUXTVA4, J12) = 0, J12 &lt;&gt; 0), FALSE, IF(ISBLANK(J12), FALSE, TRUE))</f>
        <v>1</v>
      </c>
      <c r="L12" s="49" t="b">
        <f>IF(AND(A12 = "9", OR(I12 = "Variante", I12 = "Option")), FALSE, TRUE)</f>
        <v>0</v>
      </c>
      <c r="M12" s="47" t="str">
        <f>IF(AND(L12 = TRUE, K12 = TRUE), J12, "")</f>
        <v/>
      </c>
    </row>
    <row r="13" spans="1:14" ht="13.8" thickTop="1" x14ac:dyDescent="0.25">
      <c r="A13" s="98" t="s">
        <v>58</v>
      </c>
      <c r="C13" s="100" t="s">
        <v>59</v>
      </c>
    </row>
    <row r="14" spans="1:14" ht="13.8" thickBot="1" x14ac:dyDescent="0.3">
      <c r="A14" s="98" t="s">
        <v>60</v>
      </c>
    </row>
    <row r="15" spans="1:14" ht="14.4" thickTop="1" thickBot="1" x14ac:dyDescent="0.3">
      <c r="A15" s="98" t="s">
        <v>54</v>
      </c>
      <c r="B15" s="99" t="s">
        <v>64</v>
      </c>
      <c r="C15" s="100" t="s">
        <v>65</v>
      </c>
      <c r="D15" s="99" t="s">
        <v>57</v>
      </c>
      <c r="E15" s="101">
        <v>53</v>
      </c>
      <c r="F15" s="102"/>
      <c r="G15" s="103"/>
      <c r="H15" s="18" t="str">
        <f>IF(ISBLANK(G15), "", IF(ISBLANK(F15), ROUND(E15 * ROUND(G15, 2), 2), ROUND(F15 * ROUND(G15, 2), 2)))</f>
        <v/>
      </c>
      <c r="I15" s="104" t="s">
        <v>44</v>
      </c>
      <c r="J15" s="41">
        <v>0.2</v>
      </c>
      <c r="K15" s="48" t="b">
        <f>IF(AND(COUNTIF(TAUXTVA1:TAUXTVA4, J15) = 0, J15 &lt;&gt; 0), FALSE, IF(ISBLANK(J15), FALSE, TRUE))</f>
        <v>1</v>
      </c>
      <c r="L15" s="49" t="b">
        <f>IF(AND(A15 = "9", OR(I15 = "Variante", I15 = "Option")), FALSE, TRUE)</f>
        <v>1</v>
      </c>
      <c r="M15" s="47">
        <f>IF(AND(L15 = TRUE, K15 = TRUE), J15, "")</f>
        <v>0.2</v>
      </c>
    </row>
    <row r="16" spans="1:14" ht="13.8" thickTop="1" x14ac:dyDescent="0.25">
      <c r="A16" s="98" t="s">
        <v>58</v>
      </c>
      <c r="C16" s="100" t="s">
        <v>59</v>
      </c>
    </row>
    <row r="17" spans="1:13" ht="13.8" thickBot="1" x14ac:dyDescent="0.3">
      <c r="A17" s="98" t="s">
        <v>60</v>
      </c>
    </row>
    <row r="18" spans="1:13" ht="14.4" thickTop="1" thickBot="1" x14ac:dyDescent="0.3">
      <c r="A18" s="98" t="s">
        <v>54</v>
      </c>
      <c r="B18" s="99" t="s">
        <v>66</v>
      </c>
      <c r="C18" s="100" t="s">
        <v>67</v>
      </c>
      <c r="D18" s="99" t="s">
        <v>57</v>
      </c>
      <c r="E18" s="101">
        <v>32</v>
      </c>
      <c r="F18" s="102"/>
      <c r="G18" s="103"/>
      <c r="H18" s="18" t="str">
        <f>IF(ISBLANK(G18), "", IF(ISBLANK(F18), ROUND(E18 * ROUND(G18, 2), 2), ROUND(F18 * ROUND(G18, 2), 2)))</f>
        <v/>
      </c>
      <c r="I18" s="104" t="s">
        <v>63</v>
      </c>
      <c r="J18" s="41">
        <v>0.2</v>
      </c>
      <c r="K18" s="48" t="b">
        <f>IF(AND(COUNTIF(TAUXTVA1:TAUXTVA4, J18) = 0, J18 &lt;&gt; 0), FALSE, IF(ISBLANK(J18), FALSE, TRUE))</f>
        <v>1</v>
      </c>
      <c r="L18" s="49" t="b">
        <f>IF(AND(A18 = "9", OR(I18 = "Variante", I18 = "Option")), FALSE, TRUE)</f>
        <v>0</v>
      </c>
      <c r="M18" s="47" t="str">
        <f>IF(AND(L18 = TRUE, K18 = TRUE), J18, "")</f>
        <v/>
      </c>
    </row>
    <row r="19" spans="1:13" ht="13.8" thickTop="1" x14ac:dyDescent="0.25">
      <c r="A19" s="98" t="s">
        <v>58</v>
      </c>
      <c r="C19" s="100" t="s">
        <v>59</v>
      </c>
    </row>
    <row r="20" spans="1:13" x14ac:dyDescent="0.25">
      <c r="A20" s="98" t="s">
        <v>60</v>
      </c>
    </row>
    <row r="21" spans="1:13" x14ac:dyDescent="0.25">
      <c r="A21" s="98" t="s">
        <v>68</v>
      </c>
    </row>
    <row r="22" spans="1:13" ht="13.8" thickBot="1" x14ac:dyDescent="0.3">
      <c r="A22" s="98" t="s">
        <v>51</v>
      </c>
      <c r="B22" s="99" t="s">
        <v>69</v>
      </c>
      <c r="C22" s="100" t="s">
        <v>70</v>
      </c>
    </row>
    <row r="23" spans="1:13" ht="14.4" thickTop="1" thickBot="1" x14ac:dyDescent="0.3">
      <c r="A23" s="98" t="s">
        <v>54</v>
      </c>
      <c r="B23" s="99" t="s">
        <v>71</v>
      </c>
      <c r="C23" s="100" t="s">
        <v>72</v>
      </c>
      <c r="D23" s="99" t="s">
        <v>73</v>
      </c>
      <c r="E23" s="101">
        <v>6</v>
      </c>
      <c r="F23" s="102"/>
      <c r="G23" s="103"/>
      <c r="H23" s="18" t="str">
        <f>IF(ISBLANK(G23), "", IF(ISBLANK(F23), ROUND(E23 * ROUND(G23, 2), 2), ROUND(F23 * ROUND(G23, 2), 2)))</f>
        <v/>
      </c>
      <c r="I23" s="104" t="s">
        <v>44</v>
      </c>
      <c r="J23" s="41">
        <v>0.2</v>
      </c>
      <c r="K23" s="48" t="b">
        <f>IF(AND(COUNTIF(TAUXTVA1:TAUXTVA4, J23) = 0, J23 &lt;&gt; 0), FALSE, IF(ISBLANK(J23), FALSE, TRUE))</f>
        <v>1</v>
      </c>
      <c r="L23" s="49" t="b">
        <f>IF(AND(A23 = "9", OR(I23 = "Variante", I23 = "Option")), FALSE, TRUE)</f>
        <v>1</v>
      </c>
      <c r="M23" s="47">
        <f>IF(AND(L23 = TRUE, K23 = TRUE), J23, "")</f>
        <v>0.2</v>
      </c>
    </row>
    <row r="24" spans="1:13" ht="13.8" thickTop="1" x14ac:dyDescent="0.25">
      <c r="A24" s="98" t="s">
        <v>58</v>
      </c>
      <c r="C24" s="100" t="s">
        <v>74</v>
      </c>
    </row>
    <row r="25" spans="1:13" ht="13.8" thickBot="1" x14ac:dyDescent="0.3">
      <c r="A25" s="98" t="s">
        <v>60</v>
      </c>
    </row>
    <row r="26" spans="1:13" ht="14.4" thickTop="1" thickBot="1" x14ac:dyDescent="0.3">
      <c r="A26" s="98" t="s">
        <v>54</v>
      </c>
      <c r="B26" s="99" t="s">
        <v>75</v>
      </c>
      <c r="C26" s="100" t="s">
        <v>76</v>
      </c>
      <c r="D26" s="99" t="s">
        <v>73</v>
      </c>
      <c r="E26" s="101">
        <v>6</v>
      </c>
      <c r="F26" s="102"/>
      <c r="G26" s="103"/>
      <c r="H26" s="18" t="str">
        <f>IF(ISBLANK(G26), "", IF(ISBLANK(F26), ROUND(E26 * ROUND(G26, 2), 2), ROUND(F26 * ROUND(G26, 2), 2)))</f>
        <v/>
      </c>
      <c r="I26" s="104" t="s">
        <v>44</v>
      </c>
      <c r="J26" s="41">
        <v>0.2</v>
      </c>
      <c r="K26" s="48" t="b">
        <f>IF(AND(COUNTIF(TAUXTVA1:TAUXTVA4, J26) = 0, J26 &lt;&gt; 0), FALSE, IF(ISBLANK(J26), FALSE, TRUE))</f>
        <v>1</v>
      </c>
      <c r="L26" s="49" t="b">
        <f>IF(AND(A26 = "9", OR(I26 = "Variante", I26 = "Option")), FALSE, TRUE)</f>
        <v>1</v>
      </c>
      <c r="M26" s="47">
        <f>IF(AND(L26 = TRUE, K26 = TRUE), J26, "")</f>
        <v>0.2</v>
      </c>
    </row>
    <row r="27" spans="1:13" ht="13.8" thickTop="1" x14ac:dyDescent="0.25">
      <c r="A27" s="98" t="s">
        <v>58</v>
      </c>
      <c r="C27" s="100" t="s">
        <v>74</v>
      </c>
    </row>
    <row r="28" spans="1:13" ht="13.8" thickBot="1" x14ac:dyDescent="0.3">
      <c r="A28" s="98" t="s">
        <v>60</v>
      </c>
    </row>
    <row r="29" spans="1:13" ht="14.4" thickTop="1" thickBot="1" x14ac:dyDescent="0.3">
      <c r="A29" s="98" t="s">
        <v>54</v>
      </c>
      <c r="B29" s="99" t="s">
        <v>77</v>
      </c>
      <c r="C29" s="100" t="s">
        <v>65</v>
      </c>
      <c r="D29" s="99" t="s">
        <v>73</v>
      </c>
      <c r="E29" s="101">
        <v>6</v>
      </c>
      <c r="F29" s="102"/>
      <c r="G29" s="103"/>
      <c r="H29" s="18" t="str">
        <f>IF(ISBLANK(G29), "", IF(ISBLANK(F29), ROUND(E29 * ROUND(G29, 2), 2), ROUND(F29 * ROUND(G29, 2), 2)))</f>
        <v/>
      </c>
      <c r="I29" s="104" t="s">
        <v>44</v>
      </c>
      <c r="J29" s="41">
        <v>0.2</v>
      </c>
      <c r="K29" s="48" t="b">
        <f>IF(AND(COUNTIF(TAUXTVA1:TAUXTVA4, J29) = 0, J29 &lt;&gt; 0), FALSE, IF(ISBLANK(J29), FALSE, TRUE))</f>
        <v>1</v>
      </c>
      <c r="L29" s="49" t="b">
        <f>IF(AND(A29 = "9", OR(I29 = "Variante", I29 = "Option")), FALSE, TRUE)</f>
        <v>1</v>
      </c>
      <c r="M29" s="47">
        <f>IF(AND(L29 = TRUE, K29 = TRUE), J29, "")</f>
        <v>0.2</v>
      </c>
    </row>
    <row r="30" spans="1:13" ht="13.8" thickTop="1" x14ac:dyDescent="0.25">
      <c r="A30" s="98" t="s">
        <v>58</v>
      </c>
      <c r="C30" s="100" t="s">
        <v>74</v>
      </c>
    </row>
    <row r="31" spans="1:13" x14ac:dyDescent="0.25">
      <c r="A31" s="98" t="s">
        <v>60</v>
      </c>
    </row>
    <row r="32" spans="1:13" x14ac:dyDescent="0.25">
      <c r="A32" s="98" t="s">
        <v>68</v>
      </c>
    </row>
    <row r="33" spans="1:14" s="94" customFormat="1" ht="12" x14ac:dyDescent="0.25">
      <c r="A33" s="95" t="s">
        <v>78</v>
      </c>
      <c r="B33" s="96" t="s">
        <v>49</v>
      </c>
      <c r="C33" s="97" t="s">
        <v>79</v>
      </c>
      <c r="D33" s="86"/>
      <c r="E33" s="86"/>
      <c r="F33" s="86"/>
      <c r="G33" s="88"/>
      <c r="H33" s="88">
        <f>IF(COUNTIF(L7:L32, FALSE) = COUNTIF(A7:A32, "9"), SUMIF(A7:A32, "9", H7:H32), SUMIF(L7:L32, TRUE, H7:H32))</f>
        <v>0</v>
      </c>
      <c r="I33" s="23" t="str">
        <f>IF(AND(COUNTIF(A7:A32, "9") &gt; 0, COUNTIF(L7:L32, FALSE) = COUNTIF(A7:A32, "9")), "Non totalisé", "")</f>
        <v/>
      </c>
      <c r="J33" s="90"/>
      <c r="K33" s="91"/>
      <c r="L33" s="86"/>
      <c r="M33" s="92"/>
      <c r="N33" s="93"/>
    </row>
    <row r="34" spans="1:14" s="94" customFormat="1" ht="12" x14ac:dyDescent="0.25">
      <c r="A34" s="85"/>
      <c r="B34" s="86"/>
      <c r="C34" s="87"/>
      <c r="D34" s="86"/>
      <c r="E34" s="86"/>
      <c r="F34" s="86"/>
      <c r="G34" s="88"/>
      <c r="H34" s="88"/>
      <c r="I34" s="89"/>
      <c r="J34" s="90"/>
      <c r="K34" s="91"/>
      <c r="L34" s="86"/>
      <c r="M34" s="92"/>
      <c r="N34" s="93"/>
    </row>
    <row r="35" spans="1:14" s="94" customFormat="1" ht="12" x14ac:dyDescent="0.25">
      <c r="A35" s="95" t="s">
        <v>48</v>
      </c>
      <c r="B35" s="96" t="s">
        <v>45</v>
      </c>
      <c r="C35" s="97" t="s">
        <v>80</v>
      </c>
      <c r="D35" s="86"/>
      <c r="E35" s="86"/>
      <c r="F35" s="86"/>
      <c r="G35" s="88"/>
      <c r="H35" s="88"/>
      <c r="I35" s="89"/>
      <c r="J35" s="90"/>
      <c r="K35" s="91"/>
      <c r="L35" s="86"/>
      <c r="M35" s="92"/>
      <c r="N35" s="93"/>
    </row>
    <row r="36" spans="1:14" ht="13.8" thickBot="1" x14ac:dyDescent="0.3">
      <c r="A36" s="98" t="s">
        <v>51</v>
      </c>
      <c r="B36" s="99" t="s">
        <v>81</v>
      </c>
      <c r="C36" s="100" t="s">
        <v>82</v>
      </c>
    </row>
    <row r="37" spans="1:14" ht="14.4" thickTop="1" thickBot="1" x14ac:dyDescent="0.3">
      <c r="A37" s="98" t="s">
        <v>54</v>
      </c>
      <c r="B37" s="99" t="s">
        <v>83</v>
      </c>
      <c r="C37" s="100" t="s">
        <v>84</v>
      </c>
      <c r="D37" s="99" t="s">
        <v>57</v>
      </c>
      <c r="E37" s="101">
        <v>18</v>
      </c>
      <c r="F37" s="102"/>
      <c r="G37" s="103"/>
      <c r="H37" s="18" t="str">
        <f>IF(ISBLANK(G37), "", IF(ISBLANK(F37), ROUND(E37 * ROUND(G37, 2), 2), ROUND(F37 * ROUND(G37, 2), 2)))</f>
        <v/>
      </c>
      <c r="I37" s="104" t="s">
        <v>44</v>
      </c>
      <c r="J37" s="41">
        <v>0.2</v>
      </c>
      <c r="K37" s="48" t="b">
        <f>IF(AND(COUNTIF(TAUXTVA1:TAUXTVA4, J37) = 0, J37 &lt;&gt; 0), FALSE, IF(ISBLANK(J37), FALSE, TRUE))</f>
        <v>1</v>
      </c>
      <c r="L37" s="49" t="b">
        <f>IF(AND(A37 = "9", OR(I37 = "Variante", I37 = "Option")), FALSE, TRUE)</f>
        <v>1</v>
      </c>
      <c r="M37" s="47">
        <f>IF(AND(L37 = TRUE, K37 = TRUE), J37, "")</f>
        <v>0.2</v>
      </c>
    </row>
    <row r="38" spans="1:14" ht="13.8" thickTop="1" x14ac:dyDescent="0.25">
      <c r="A38" s="98" t="s">
        <v>58</v>
      </c>
      <c r="C38" s="100" t="s">
        <v>85</v>
      </c>
    </row>
    <row r="39" spans="1:14" ht="13.8" thickBot="1" x14ac:dyDescent="0.3">
      <c r="A39" s="98" t="s">
        <v>60</v>
      </c>
    </row>
    <row r="40" spans="1:14" ht="14.4" thickTop="1" thickBot="1" x14ac:dyDescent="0.3">
      <c r="A40" s="98" t="s">
        <v>54</v>
      </c>
      <c r="B40" s="99" t="s">
        <v>86</v>
      </c>
      <c r="C40" s="100" t="s">
        <v>87</v>
      </c>
      <c r="D40" s="99" t="s">
        <v>73</v>
      </c>
      <c r="E40" s="101">
        <v>30</v>
      </c>
      <c r="F40" s="102"/>
      <c r="G40" s="103"/>
      <c r="H40" s="18" t="str">
        <f>IF(ISBLANK(G40), "", IF(ISBLANK(F40), ROUND(E40 * ROUND(G40, 2), 2), ROUND(F40 * ROUND(G40, 2), 2)))</f>
        <v/>
      </c>
      <c r="I40" s="104" t="s">
        <v>44</v>
      </c>
      <c r="J40" s="41">
        <v>0.2</v>
      </c>
      <c r="K40" s="48" t="b">
        <f>IF(AND(COUNTIF(TAUXTVA1:TAUXTVA4, J40) = 0, J40 &lt;&gt; 0), FALSE, IF(ISBLANK(J40), FALSE, TRUE))</f>
        <v>1</v>
      </c>
      <c r="L40" s="49" t="b">
        <f>IF(AND(A40 = "9", OR(I40 = "Variante", I40 = "Option")), FALSE, TRUE)</f>
        <v>1</v>
      </c>
      <c r="M40" s="47">
        <f>IF(AND(L40 = TRUE, K40 = TRUE), J40, "")</f>
        <v>0.2</v>
      </c>
    </row>
    <row r="41" spans="1:14" ht="13.8" thickTop="1" x14ac:dyDescent="0.25">
      <c r="A41" s="98" t="s">
        <v>58</v>
      </c>
      <c r="C41" s="100" t="s">
        <v>85</v>
      </c>
    </row>
    <row r="42" spans="1:14" ht="13.8" thickBot="1" x14ac:dyDescent="0.3">
      <c r="A42" s="98" t="s">
        <v>60</v>
      </c>
    </row>
    <row r="43" spans="1:14" ht="14.4" thickTop="1" thickBot="1" x14ac:dyDescent="0.3">
      <c r="A43" s="98" t="s">
        <v>54</v>
      </c>
      <c r="B43" s="99" t="s">
        <v>88</v>
      </c>
      <c r="C43" s="100" t="s">
        <v>89</v>
      </c>
      <c r="D43" s="99" t="s">
        <v>73</v>
      </c>
      <c r="E43" s="101">
        <v>30</v>
      </c>
      <c r="F43" s="102"/>
      <c r="G43" s="103"/>
      <c r="H43" s="18" t="str">
        <f>IF(ISBLANK(G43), "", IF(ISBLANK(F43), ROUND(E43 * ROUND(G43, 2), 2), ROUND(F43 * ROUND(G43, 2), 2)))</f>
        <v/>
      </c>
      <c r="I43" s="104" t="s">
        <v>44</v>
      </c>
      <c r="J43" s="41">
        <v>0.2</v>
      </c>
      <c r="K43" s="48" t="b">
        <f>IF(AND(COUNTIF(TAUXTVA1:TAUXTVA4, J43) = 0, J43 &lt;&gt; 0), FALSE, IF(ISBLANK(J43), FALSE, TRUE))</f>
        <v>1</v>
      </c>
      <c r="L43" s="49" t="b">
        <f>IF(AND(A43 = "9", OR(I43 = "Variante", I43 = "Option")), FALSE, TRUE)</f>
        <v>1</v>
      </c>
      <c r="M43" s="47">
        <f>IF(AND(L43 = TRUE, K43 = TRUE), J43, "")</f>
        <v>0.2</v>
      </c>
    </row>
    <row r="44" spans="1:14" ht="13.8" thickTop="1" x14ac:dyDescent="0.25">
      <c r="A44" s="98" t="s">
        <v>58</v>
      </c>
      <c r="C44" s="100" t="s">
        <v>85</v>
      </c>
    </row>
    <row r="45" spans="1:14" ht="13.8" thickBot="1" x14ac:dyDescent="0.3">
      <c r="A45" s="98" t="s">
        <v>60</v>
      </c>
    </row>
    <row r="46" spans="1:14" ht="14.4" thickTop="1" thickBot="1" x14ac:dyDescent="0.3">
      <c r="A46" s="98" t="s">
        <v>54</v>
      </c>
      <c r="B46" s="99" t="s">
        <v>90</v>
      </c>
      <c r="C46" s="100" t="s">
        <v>91</v>
      </c>
      <c r="D46" s="99" t="s">
        <v>73</v>
      </c>
      <c r="E46" s="101">
        <v>14</v>
      </c>
      <c r="F46" s="102"/>
      <c r="G46" s="103"/>
      <c r="H46" s="18" t="str">
        <f>IF(ISBLANK(G46), "", IF(ISBLANK(F46), ROUND(E46 * ROUND(G46, 2), 2), ROUND(F46 * ROUND(G46, 2), 2)))</f>
        <v/>
      </c>
      <c r="I46" s="104" t="s">
        <v>44</v>
      </c>
      <c r="J46" s="41">
        <v>0.2</v>
      </c>
      <c r="K46" s="48" t="b">
        <f>IF(AND(COUNTIF(TAUXTVA1:TAUXTVA4, J46) = 0, J46 &lt;&gt; 0), FALSE, IF(ISBLANK(J46), FALSE, TRUE))</f>
        <v>1</v>
      </c>
      <c r="L46" s="49" t="b">
        <f>IF(AND(A46 = "9", OR(I46 = "Variante", I46 = "Option")), FALSE, TRUE)</f>
        <v>1</v>
      </c>
      <c r="M46" s="47">
        <f>IF(AND(L46 = TRUE, K46 = TRUE), J46, "")</f>
        <v>0.2</v>
      </c>
    </row>
    <row r="47" spans="1:14" ht="13.8" thickTop="1" x14ac:dyDescent="0.25">
      <c r="A47" s="98" t="s">
        <v>58</v>
      </c>
      <c r="C47" s="100" t="s">
        <v>85</v>
      </c>
    </row>
    <row r="48" spans="1:14" ht="13.8" thickBot="1" x14ac:dyDescent="0.3">
      <c r="A48" s="98" t="s">
        <v>60</v>
      </c>
    </row>
    <row r="49" spans="1:14" ht="14.4" thickTop="1" thickBot="1" x14ac:dyDescent="0.3">
      <c r="A49" s="98" t="s">
        <v>54</v>
      </c>
      <c r="B49" s="99" t="s">
        <v>92</v>
      </c>
      <c r="C49" s="100" t="s">
        <v>93</v>
      </c>
      <c r="D49" s="99" t="s">
        <v>73</v>
      </c>
      <c r="E49" s="101">
        <v>4</v>
      </c>
      <c r="F49" s="102"/>
      <c r="G49" s="103"/>
      <c r="H49" s="18" t="str">
        <f>IF(ISBLANK(G49), "", IF(ISBLANK(F49), ROUND(E49 * ROUND(G49, 2), 2), ROUND(F49 * ROUND(G49, 2), 2)))</f>
        <v/>
      </c>
      <c r="I49" s="104" t="s">
        <v>44</v>
      </c>
      <c r="J49" s="41">
        <v>0.2</v>
      </c>
      <c r="K49" s="48" t="b">
        <f>IF(AND(COUNTIF(TAUXTVA1:TAUXTVA4, J49) = 0, J49 &lt;&gt; 0), FALSE, IF(ISBLANK(J49), FALSE, TRUE))</f>
        <v>1</v>
      </c>
      <c r="L49" s="49" t="b">
        <f>IF(AND(A49 = "9", OR(I49 = "Variante", I49 = "Option")), FALSE, TRUE)</f>
        <v>1</v>
      </c>
      <c r="M49" s="47">
        <f>IF(AND(L49 = TRUE, K49 = TRUE), J49, "")</f>
        <v>0.2</v>
      </c>
    </row>
    <row r="50" spans="1:14" ht="13.8" thickTop="1" x14ac:dyDescent="0.25">
      <c r="A50" s="98" t="s">
        <v>58</v>
      </c>
      <c r="C50" s="100" t="s">
        <v>85</v>
      </c>
    </row>
    <row r="51" spans="1:14" x14ac:dyDescent="0.25">
      <c r="A51" s="98" t="s">
        <v>60</v>
      </c>
    </row>
    <row r="52" spans="1:14" ht="13.8" thickBot="1" x14ac:dyDescent="0.3">
      <c r="A52" s="98" t="s">
        <v>68</v>
      </c>
    </row>
    <row r="53" spans="1:14" ht="14.4" thickTop="1" thickBot="1" x14ac:dyDescent="0.3">
      <c r="A53" s="98" t="s">
        <v>54</v>
      </c>
      <c r="B53" s="99" t="s">
        <v>94</v>
      </c>
      <c r="C53" s="100" t="s">
        <v>95</v>
      </c>
      <c r="D53" s="99" t="s">
        <v>96</v>
      </c>
      <c r="E53" s="105">
        <v>1</v>
      </c>
      <c r="F53" s="102"/>
      <c r="G53" s="103"/>
      <c r="H53" s="18" t="str">
        <f>IF(ISBLANK(G53), "", IF(ISBLANK(F53), ROUND(E53 * ROUND(G53, 2), 2), ROUND(F53 * ROUND(G53, 2), 2)))</f>
        <v/>
      </c>
      <c r="I53" s="104" t="s">
        <v>44</v>
      </c>
      <c r="J53" s="41">
        <v>0.2</v>
      </c>
      <c r="K53" s="48" t="b">
        <f>IF(AND(COUNTIF(TAUXTVA1:TAUXTVA4, J53) = 0, J53 &lt;&gt; 0), FALSE, IF(ISBLANK(J53), FALSE, TRUE))</f>
        <v>1</v>
      </c>
      <c r="L53" s="49" t="b">
        <f>IF(AND(A53 = "9", OR(I53 = "Variante", I53 = "Option")), FALSE, TRUE)</f>
        <v>1</v>
      </c>
      <c r="M53" s="47">
        <f>IF(AND(L53 = TRUE, K53 = TRUE), J53, "")</f>
        <v>0.2</v>
      </c>
    </row>
    <row r="54" spans="1:14" ht="13.8" thickTop="1" x14ac:dyDescent="0.25">
      <c r="A54" s="98" t="s">
        <v>58</v>
      </c>
      <c r="C54" s="100" t="s">
        <v>85</v>
      </c>
    </row>
    <row r="55" spans="1:14" x14ac:dyDescent="0.25">
      <c r="A55" s="98" t="s">
        <v>60</v>
      </c>
    </row>
    <row r="56" spans="1:14" s="94" customFormat="1" ht="12" x14ac:dyDescent="0.25">
      <c r="A56" s="95" t="s">
        <v>78</v>
      </c>
      <c r="B56" s="96" t="s">
        <v>45</v>
      </c>
      <c r="C56" s="97" t="s">
        <v>97</v>
      </c>
      <c r="D56" s="86"/>
      <c r="E56" s="86"/>
      <c r="F56" s="86"/>
      <c r="G56" s="88"/>
      <c r="H56" s="88">
        <f>IF(COUNTIF(L35:L55, FALSE) = COUNTIF(A35:A55, "9"), SUMIF(A35:A55, "9", H35:H55), SUMIF(L35:L55, TRUE, H35:H55))</f>
        <v>0</v>
      </c>
      <c r="I56" s="23" t="str">
        <f>IF(AND(COUNTIF(A35:A55, "9") &gt; 0, COUNTIF(L35:L55, FALSE) = COUNTIF(A35:A55, "9")), "Non totalisé", "")</f>
        <v/>
      </c>
      <c r="J56" s="90"/>
      <c r="K56" s="91"/>
      <c r="L56" s="86"/>
      <c r="M56" s="92"/>
      <c r="N56" s="93"/>
    </row>
    <row r="57" spans="1:14" s="94" customFormat="1" ht="12" x14ac:dyDescent="0.25">
      <c r="A57" s="85"/>
      <c r="B57" s="86"/>
      <c r="C57" s="87"/>
      <c r="D57" s="86"/>
      <c r="E57" s="86"/>
      <c r="F57" s="86"/>
      <c r="G57" s="88"/>
      <c r="H57" s="88"/>
      <c r="I57" s="89"/>
      <c r="J57" s="90"/>
      <c r="K57" s="91"/>
      <c r="L57" s="86"/>
      <c r="M57" s="92"/>
      <c r="N57" s="93"/>
    </row>
    <row r="58" spans="1:14" s="94" customFormat="1" ht="12" x14ac:dyDescent="0.25">
      <c r="A58" s="95" t="s">
        <v>48</v>
      </c>
      <c r="B58" s="96" t="s">
        <v>98</v>
      </c>
      <c r="C58" s="97" t="s">
        <v>99</v>
      </c>
      <c r="D58" s="86"/>
      <c r="E58" s="86"/>
      <c r="F58" s="86"/>
      <c r="G58" s="88"/>
      <c r="H58" s="88"/>
      <c r="I58" s="89"/>
      <c r="J58" s="90"/>
      <c r="K58" s="91"/>
      <c r="L58" s="86"/>
      <c r="M58" s="92"/>
      <c r="N58" s="93"/>
    </row>
    <row r="59" spans="1:14" ht="13.8" thickBot="1" x14ac:dyDescent="0.3">
      <c r="A59" s="98" t="s">
        <v>51</v>
      </c>
      <c r="B59" s="99" t="s">
        <v>100</v>
      </c>
      <c r="C59" s="100" t="s">
        <v>82</v>
      </c>
    </row>
    <row r="60" spans="1:14" ht="14.4" thickTop="1" thickBot="1" x14ac:dyDescent="0.3">
      <c r="A60" s="98" t="s">
        <v>54</v>
      </c>
      <c r="B60" s="99" t="s">
        <v>101</v>
      </c>
      <c r="C60" s="100" t="s">
        <v>102</v>
      </c>
      <c r="D60" s="99" t="s">
        <v>73</v>
      </c>
      <c r="E60" s="101">
        <v>12.3</v>
      </c>
      <c r="F60" s="102"/>
      <c r="G60" s="103"/>
      <c r="H60" s="18" t="str">
        <f>IF(ISBLANK(G60), "", IF(ISBLANK(F60), ROUND(E60 * ROUND(G60, 2), 2), ROUND(F60 * ROUND(G60, 2), 2)))</f>
        <v/>
      </c>
      <c r="I60" s="104" t="s">
        <v>44</v>
      </c>
      <c r="J60" s="41">
        <v>0.2</v>
      </c>
      <c r="K60" s="48" t="b">
        <f>IF(AND(COUNTIF(TAUXTVA1:TAUXTVA4, J60) = 0, J60 &lt;&gt; 0), FALSE, IF(ISBLANK(J60), FALSE, TRUE))</f>
        <v>1</v>
      </c>
      <c r="L60" s="49" t="b">
        <f>IF(AND(A60 = "9", OR(I60 = "Variante", I60 = "Option")), FALSE, TRUE)</f>
        <v>1</v>
      </c>
      <c r="M60" s="47">
        <f>IF(AND(L60 = TRUE, K60 = TRUE), J60, "")</f>
        <v>0.2</v>
      </c>
    </row>
    <row r="61" spans="1:14" ht="13.8" thickTop="1" x14ac:dyDescent="0.25">
      <c r="A61" s="98" t="s">
        <v>58</v>
      </c>
      <c r="C61" s="100" t="s">
        <v>103</v>
      </c>
    </row>
    <row r="62" spans="1:14" ht="13.8" thickBot="1" x14ac:dyDescent="0.3">
      <c r="A62" s="98" t="s">
        <v>60</v>
      </c>
    </row>
    <row r="63" spans="1:14" ht="14.4" thickTop="1" thickBot="1" x14ac:dyDescent="0.3">
      <c r="A63" s="98" t="s">
        <v>54</v>
      </c>
      <c r="B63" s="99" t="s">
        <v>104</v>
      </c>
      <c r="C63" s="100" t="s">
        <v>105</v>
      </c>
      <c r="D63" s="99" t="s">
        <v>73</v>
      </c>
      <c r="E63" s="101">
        <v>12.3</v>
      </c>
      <c r="F63" s="102"/>
      <c r="G63" s="103"/>
      <c r="H63" s="18" t="str">
        <f>IF(ISBLANK(G63), "", IF(ISBLANK(F63), ROUND(E63 * ROUND(G63, 2), 2), ROUND(F63 * ROUND(G63, 2), 2)))</f>
        <v/>
      </c>
      <c r="I63" s="104" t="s">
        <v>44</v>
      </c>
      <c r="J63" s="41">
        <v>0.2</v>
      </c>
      <c r="K63" s="48" t="b">
        <f>IF(AND(COUNTIF(TAUXTVA1:TAUXTVA4, J63) = 0, J63 &lt;&gt; 0), FALSE, IF(ISBLANK(J63), FALSE, TRUE))</f>
        <v>1</v>
      </c>
      <c r="L63" s="49" t="b">
        <f>IF(AND(A63 = "9", OR(I63 = "Variante", I63 = "Option")), FALSE, TRUE)</f>
        <v>1</v>
      </c>
      <c r="M63" s="47">
        <f>IF(AND(L63 = TRUE, K63 = TRUE), J63, "")</f>
        <v>0.2</v>
      </c>
    </row>
    <row r="64" spans="1:14" ht="13.8" thickTop="1" x14ac:dyDescent="0.25">
      <c r="A64" s="98" t="s">
        <v>58</v>
      </c>
      <c r="C64" s="100" t="s">
        <v>103</v>
      </c>
    </row>
    <row r="65" spans="1:14" ht="13.8" thickBot="1" x14ac:dyDescent="0.3">
      <c r="A65" s="98" t="s">
        <v>60</v>
      </c>
    </row>
    <row r="66" spans="1:14" ht="14.4" thickTop="1" thickBot="1" x14ac:dyDescent="0.3">
      <c r="A66" s="98" t="s">
        <v>54</v>
      </c>
      <c r="B66" s="99" t="s">
        <v>106</v>
      </c>
      <c r="C66" s="100" t="s">
        <v>107</v>
      </c>
      <c r="D66" s="99" t="s">
        <v>73</v>
      </c>
      <c r="E66" s="101">
        <v>12.3</v>
      </c>
      <c r="F66" s="102"/>
      <c r="G66" s="103"/>
      <c r="H66" s="18" t="str">
        <f>IF(ISBLANK(G66), "", IF(ISBLANK(F66), ROUND(E66 * ROUND(G66, 2), 2), ROUND(F66 * ROUND(G66, 2), 2)))</f>
        <v/>
      </c>
      <c r="I66" s="104" t="s">
        <v>44</v>
      </c>
      <c r="J66" s="41">
        <v>0.2</v>
      </c>
      <c r="K66" s="48" t="b">
        <f>IF(AND(COUNTIF(TAUXTVA1:TAUXTVA4, J66) = 0, J66 &lt;&gt; 0), FALSE, IF(ISBLANK(J66), FALSE, TRUE))</f>
        <v>1</v>
      </c>
      <c r="L66" s="49" t="b">
        <f>IF(AND(A66 = "9", OR(I66 = "Variante", I66 = "Option")), FALSE, TRUE)</f>
        <v>1</v>
      </c>
      <c r="M66" s="47">
        <f>IF(AND(L66 = TRUE, K66 = TRUE), J66, "")</f>
        <v>0.2</v>
      </c>
    </row>
    <row r="67" spans="1:14" ht="13.8" thickTop="1" x14ac:dyDescent="0.25">
      <c r="A67" s="98" t="s">
        <v>58</v>
      </c>
      <c r="C67" s="100" t="s">
        <v>103</v>
      </c>
    </row>
    <row r="68" spans="1:14" x14ac:dyDescent="0.25">
      <c r="A68" s="98" t="s">
        <v>60</v>
      </c>
    </row>
    <row r="69" spans="1:14" x14ac:dyDescent="0.25">
      <c r="A69" s="98" t="s">
        <v>68</v>
      </c>
    </row>
    <row r="70" spans="1:14" s="94" customFormat="1" ht="12" x14ac:dyDescent="0.25">
      <c r="A70" s="95" t="s">
        <v>78</v>
      </c>
      <c r="B70" s="96" t="s">
        <v>98</v>
      </c>
      <c r="C70" s="97" t="s">
        <v>108</v>
      </c>
      <c r="D70" s="86"/>
      <c r="E70" s="86"/>
      <c r="F70" s="86"/>
      <c r="G70" s="88"/>
      <c r="H70" s="88">
        <f>IF(COUNTIF(L58:L69, FALSE) = COUNTIF(A58:A69, "9"), SUMIF(A58:A69, "9", H58:H69), SUMIF(L58:L69, TRUE, H58:H69))</f>
        <v>0</v>
      </c>
      <c r="I70" s="23" t="str">
        <f>IF(AND(COUNTIF(A58:A69, "9") &gt; 0, COUNTIF(L58:L69, FALSE) = COUNTIF(A58:A69, "9")), "Non totalisé", "")</f>
        <v/>
      </c>
      <c r="J70" s="90"/>
      <c r="K70" s="91"/>
      <c r="L70" s="86"/>
      <c r="M70" s="92"/>
      <c r="N70" s="93"/>
    </row>
    <row r="71" spans="1:14" s="94" customFormat="1" ht="12" x14ac:dyDescent="0.25">
      <c r="A71" s="85"/>
      <c r="B71" s="86"/>
      <c r="C71" s="87"/>
      <c r="D71" s="86"/>
      <c r="E71" s="86"/>
      <c r="F71" s="86"/>
      <c r="G71" s="88"/>
      <c r="H71" s="88"/>
      <c r="I71" s="89"/>
      <c r="J71" s="90"/>
      <c r="K71" s="91"/>
      <c r="L71" s="86"/>
      <c r="M71" s="92"/>
      <c r="N71" s="93"/>
    </row>
    <row r="72" spans="1:14" s="94" customFormat="1" ht="12" x14ac:dyDescent="0.25">
      <c r="A72" s="95" t="s">
        <v>48</v>
      </c>
      <c r="B72" s="96" t="s">
        <v>109</v>
      </c>
      <c r="C72" s="97" t="s">
        <v>110</v>
      </c>
      <c r="D72" s="86"/>
      <c r="E72" s="86"/>
      <c r="F72" s="86"/>
      <c r="G72" s="88"/>
      <c r="H72" s="88"/>
      <c r="I72" s="89"/>
      <c r="J72" s="90"/>
      <c r="K72" s="91"/>
      <c r="L72" s="86"/>
      <c r="M72" s="92"/>
      <c r="N72" s="93"/>
    </row>
    <row r="73" spans="1:14" ht="13.8" thickBot="1" x14ac:dyDescent="0.3">
      <c r="A73" s="98" t="s">
        <v>51</v>
      </c>
      <c r="B73" s="99" t="s">
        <v>111</v>
      </c>
      <c r="C73" s="100" t="s">
        <v>82</v>
      </c>
    </row>
    <row r="74" spans="1:14" ht="14.4" thickTop="1" thickBot="1" x14ac:dyDescent="0.3">
      <c r="A74" s="98" t="s">
        <v>54</v>
      </c>
      <c r="B74" s="99" t="s">
        <v>112</v>
      </c>
      <c r="C74" s="100" t="s">
        <v>82</v>
      </c>
      <c r="D74" s="99" t="s">
        <v>96</v>
      </c>
      <c r="E74" s="105">
        <v>1</v>
      </c>
      <c r="F74" s="102"/>
      <c r="G74" s="103"/>
      <c r="H74" s="18" t="str">
        <f>IF(ISBLANK(G74), "", IF(ISBLANK(F74), ROUND(E74 * ROUND(G74, 2), 2), ROUND(F74 * ROUND(G74, 2), 2)))</f>
        <v/>
      </c>
      <c r="I74" s="104" t="s">
        <v>44</v>
      </c>
      <c r="J74" s="41">
        <v>0.2</v>
      </c>
      <c r="K74" s="48" t="b">
        <f>IF(AND(COUNTIF(TAUXTVA1:TAUXTVA4, J74) = 0, J74 &lt;&gt; 0), FALSE, IF(ISBLANK(J74), FALSE, TRUE))</f>
        <v>1</v>
      </c>
      <c r="L74" s="49" t="b">
        <f>IF(AND(A74 = "9", OR(I74 = "Variante", I74 = "Option")), FALSE, TRUE)</f>
        <v>1</v>
      </c>
      <c r="M74" s="47">
        <f>IF(AND(L74 = TRUE, K74 = TRUE), J74, "")</f>
        <v>0.2</v>
      </c>
    </row>
    <row r="75" spans="1:14" ht="13.8" thickTop="1" x14ac:dyDescent="0.25">
      <c r="A75" s="98" t="s">
        <v>58</v>
      </c>
      <c r="C75" s="100" t="s">
        <v>113</v>
      </c>
    </row>
    <row r="76" spans="1:14" x14ac:dyDescent="0.25">
      <c r="A76" s="98" t="s">
        <v>60</v>
      </c>
    </row>
    <row r="77" spans="1:14" x14ac:dyDescent="0.25">
      <c r="A77" s="98" t="s">
        <v>68</v>
      </c>
    </row>
    <row r="78" spans="1:14" s="94" customFormat="1" ht="12" x14ac:dyDescent="0.25">
      <c r="A78" s="95" t="s">
        <v>78</v>
      </c>
      <c r="B78" s="96" t="s">
        <v>109</v>
      </c>
      <c r="C78" s="97" t="s">
        <v>114</v>
      </c>
      <c r="D78" s="86"/>
      <c r="E78" s="86"/>
      <c r="F78" s="86"/>
      <c r="G78" s="88"/>
      <c r="H78" s="88">
        <f>IF(COUNTIF(L72:L77, FALSE) = COUNTIF(A72:A77, "9"), SUMIF(A72:A77, "9", H72:H77), SUMIF(L72:L77, TRUE, H72:H77))</f>
        <v>0</v>
      </c>
      <c r="I78" s="23" t="str">
        <f>IF(AND(COUNTIF(A72:A77, "9") &gt; 0, COUNTIF(L72:L77, FALSE) = COUNTIF(A72:A77, "9")), "Non totalisé", "")</f>
        <v/>
      </c>
      <c r="J78" s="90"/>
      <c r="K78" s="91"/>
      <c r="L78" s="86"/>
      <c r="M78" s="92"/>
      <c r="N78" s="93"/>
    </row>
    <row r="79" spans="1:14" s="94" customFormat="1" ht="12" x14ac:dyDescent="0.25">
      <c r="A79" s="85"/>
      <c r="B79" s="86"/>
      <c r="C79" s="87"/>
      <c r="D79" s="86"/>
      <c r="E79" s="86"/>
      <c r="F79" s="86"/>
      <c r="G79" s="88"/>
      <c r="H79" s="88"/>
      <c r="I79" s="89"/>
      <c r="J79" s="90"/>
      <c r="K79" s="91"/>
      <c r="L79" s="86"/>
      <c r="M79" s="92"/>
      <c r="N79" s="93"/>
    </row>
    <row r="80" spans="1:14" s="71" customFormat="1" x14ac:dyDescent="0.25">
      <c r="A80" s="112" t="s">
        <v>115</v>
      </c>
      <c r="B80" s="114" t="s">
        <v>46</v>
      </c>
      <c r="C80" s="116" t="s">
        <v>116</v>
      </c>
      <c r="D80" s="120"/>
      <c r="E80" s="120"/>
      <c r="F80" s="120"/>
      <c r="G80" s="125"/>
      <c r="H80" s="124"/>
      <c r="I80" s="129"/>
      <c r="J80" s="131"/>
      <c r="K80" s="110"/>
      <c r="L80" s="107"/>
      <c r="M80" s="111"/>
      <c r="N80" s="42"/>
    </row>
    <row r="81" spans="1:14" s="71" customFormat="1" x14ac:dyDescent="0.25">
      <c r="A81" s="106"/>
      <c r="B81" s="107"/>
      <c r="C81" s="117"/>
      <c r="D81" s="121"/>
      <c r="E81" s="121"/>
      <c r="F81" s="121"/>
      <c r="G81" s="126"/>
      <c r="H81" s="123"/>
      <c r="I81" s="108"/>
      <c r="J81" s="109"/>
      <c r="K81" s="110"/>
      <c r="L81" s="107"/>
      <c r="M81" s="111"/>
      <c r="N81" s="42"/>
    </row>
    <row r="82" spans="1:14" s="71" customFormat="1" x14ac:dyDescent="0.25">
      <c r="A82" s="106"/>
      <c r="B82" s="107"/>
      <c r="C82" s="118" t="s">
        <v>117</v>
      </c>
      <c r="D82" s="121"/>
      <c r="E82" s="121"/>
      <c r="F82" s="121"/>
      <c r="G82" s="126"/>
      <c r="H82" s="123">
        <f>SUMIF(L5:L79, TRUE, H5:H79)</f>
        <v>0</v>
      </c>
      <c r="I82" s="108"/>
      <c r="J82" s="109"/>
      <c r="K82" s="110"/>
      <c r="L82" s="107"/>
      <c r="M82" s="111"/>
      <c r="N82" s="42"/>
    </row>
    <row r="83" spans="1:14" s="71" customFormat="1" x14ac:dyDescent="0.25">
      <c r="A83" s="106"/>
      <c r="B83" s="107"/>
      <c r="C83" s="118" t="s">
        <v>118</v>
      </c>
      <c r="D83" s="121"/>
      <c r="E83" s="121"/>
      <c r="F83" s="121"/>
      <c r="G83" s="126"/>
      <c r="H83" s="123">
        <f>IF(COUNTIF(K5:K79, FALSE) = 0, ROUND(TAUXTVA1 * SUMIF(M5:M79, TAUXTVA1, H5:H79), 2)+ ROUND(TAUXTVA2 * SUMIF(M5:M79, TAUXTVA2, H5:H79), 2)+ ROUND(TAUXTVA3 * SUMIF(M5:M79, TAUXTVA3, H5:H79), 2)+ ROUND(TAUXTVA4 * SUMIF(M5:M79, TAUXTVA4, H5:H79), 2), "Présence d'un taux de TVA non supporté,")</f>
        <v>0</v>
      </c>
      <c r="I83" s="108"/>
      <c r="J83" s="109"/>
      <c r="K83" s="110"/>
      <c r="L83" s="107"/>
      <c r="M83" s="111"/>
      <c r="N83" s="42"/>
    </row>
    <row r="84" spans="1:14" s="71" customFormat="1" x14ac:dyDescent="0.25">
      <c r="A84" s="113"/>
      <c r="B84" s="115"/>
      <c r="C84" s="119" t="s">
        <v>119</v>
      </c>
      <c r="D84" s="122"/>
      <c r="E84" s="122"/>
      <c r="F84" s="122"/>
      <c r="G84" s="127"/>
      <c r="H84" s="128">
        <f>IF(COUNTIF(K6:K80, FALSE) = 0, H82 + H83, "calcul de la TVA impossible.")</f>
        <v>0</v>
      </c>
      <c r="I84" s="130"/>
      <c r="J84" s="132"/>
      <c r="K84" s="110"/>
      <c r="L84" s="107"/>
      <c r="M84" s="111"/>
      <c r="N84" s="42"/>
    </row>
  </sheetData>
  <sheetProtection algorithmName="SHA-512" hashValue="BtB9Xrlk1fyl6lE8UeRCN0UVFdBpRgGjuoCHePnO0HQvGmiiXYGlct5AFpQVF5/uVvaGvgeYnoRZcHJNZajP8g==" saltValue="ybYeLKQ0deV4hzQRn3DhrQ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3" t="s">
        <v>120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34" t="s">
        <v>121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n°03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ETANCHEITE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aW0jX1Rmmdjv9fI6DZuL0Iy1ajedJqsqsehwsas6nTbRFqvG5/bOSA6itLJC56BUOy6xZqoqwigOJ6UgW/qbPA==" saltValue="zf/oWkW+Wp9bQFUI6Y+91Q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35" t="s">
        <v>122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35" t="s">
        <v>123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36" t="s">
        <v>124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36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35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37" t="s">
        <v>125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36" t="s">
        <v>126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36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5" t="s">
        <v>127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37" t="s">
        <v>128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azSTBFUI7v2nJfcGtA4+XZ4xdebnqkNUcrXOadGfyXMK1W4+gpS4QK0WUHTb0Xpya3nfUs7bZv2jcQIQznpasA==" saltValue="3LS99nogm1T6gRKdAMF8E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2023-07-04T10:46:25Z</dcterms:modified>
</cp:coreProperties>
</file>