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EAD57C49-C41E-4DFC-A97A-3DE06D98B28C}" xr6:coauthVersionLast="47" xr6:coauthVersionMax="47" xr10:uidLastSave="{00000000-0000-0000-0000-000000000000}"/>
  <workbookProtection workbookAlgorithmName="SHA-512" workbookHashValue="kSOEDKmNzzMKjBMOPCxHm8zELVVluYbCOsBr9/ebS2AeFgUiDyeMAryWmRhbSG1qAVJHfzvNUzU7F3CbyNJn+g==" workbookSaltValue="i0tnvscsrkT6nL8ZtlZbiQ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1" l="1"/>
  <c r="I68" i="1"/>
  <c r="H68" i="1"/>
  <c r="L65" i="1"/>
  <c r="K65" i="1"/>
  <c r="M65" i="1" s="1"/>
  <c r="H65" i="1"/>
  <c r="L62" i="1"/>
  <c r="K62" i="1"/>
  <c r="M62" i="1" s="1"/>
  <c r="H62" i="1"/>
  <c r="I59" i="1"/>
  <c r="H59" i="1"/>
  <c r="L56" i="1"/>
  <c r="K56" i="1"/>
  <c r="M56" i="1" s="1"/>
  <c r="H56" i="1"/>
  <c r="I53" i="1"/>
  <c r="H53" i="1"/>
  <c r="L50" i="1"/>
  <c r="K50" i="1"/>
  <c r="M50" i="1" s="1"/>
  <c r="H50" i="1"/>
  <c r="L47" i="1"/>
  <c r="K47" i="1"/>
  <c r="M47" i="1" s="1"/>
  <c r="H47" i="1"/>
  <c r="I44" i="1"/>
  <c r="H44" i="1"/>
  <c r="L41" i="1"/>
  <c r="K41" i="1"/>
  <c r="M41" i="1" s="1"/>
  <c r="H41" i="1"/>
  <c r="L38" i="1"/>
  <c r="K38" i="1"/>
  <c r="M38" i="1" s="1"/>
  <c r="H38" i="1"/>
  <c r="L35" i="1"/>
  <c r="K35" i="1"/>
  <c r="M35" i="1" s="1"/>
  <c r="H35" i="1"/>
  <c r="L32" i="1"/>
  <c r="K32" i="1"/>
  <c r="M32" i="1" s="1"/>
  <c r="H32" i="1"/>
  <c r="M29" i="1"/>
  <c r="L29" i="1"/>
  <c r="K29" i="1"/>
  <c r="H29" i="1"/>
  <c r="L26" i="1"/>
  <c r="K26" i="1"/>
  <c r="M26" i="1" s="1"/>
  <c r="H26" i="1"/>
  <c r="L23" i="1"/>
  <c r="K23" i="1"/>
  <c r="M23" i="1" s="1"/>
  <c r="H23" i="1"/>
  <c r="L20" i="1"/>
  <c r="K20" i="1"/>
  <c r="M20" i="1" s="1"/>
  <c r="H20" i="1"/>
  <c r="I17" i="1"/>
  <c r="H17" i="1"/>
  <c r="L14" i="1"/>
  <c r="K14" i="1"/>
  <c r="M14" i="1" s="1"/>
  <c r="H14" i="1"/>
  <c r="L11" i="1"/>
  <c r="K11" i="1"/>
  <c r="M11" i="1" s="1"/>
  <c r="H11" i="1"/>
  <c r="L8" i="1"/>
  <c r="K8" i="1"/>
  <c r="M8" i="1" s="1"/>
  <c r="H8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73" i="1" l="1"/>
  <c r="H74" i="1" s="1"/>
</calcChain>
</file>

<file path=xl/sharedStrings.xml><?xml version="1.0" encoding="utf-8"?>
<sst xmlns="http://schemas.openxmlformats.org/spreadsheetml/2006/main" count="224" uniqueCount="119">
  <si>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</si>
  <si>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</si>
  <si>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</si>
  <si>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</si>
  <si>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</si>
  <si>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</si>
  <si>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</si>
  <si>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</si>
  <si>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</si>
  <si>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</si>
  <si>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</si>
  <si>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</si>
  <si>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</si>
  <si>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</si>
  <si>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</si>
  <si>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</si>
  <si>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</si>
  <si>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</si>
  <si>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</si>
  <si>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</si>
  <si>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</si>
  <si>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</si>
  <si>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</si>
  <si>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</si>
  <si>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</si>
  <si>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</si>
  <si>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</si>
  <si>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</si>
  <si>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</si>
  <si>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</si>
  <si>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</si>
  <si>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</si>
  <si>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</si>
  <si>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</si>
  <si>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</si>
  <si>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</si>
  <si>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</si>
  <si>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</si>
  <si>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</si>
  <si>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</si>
  <si>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</si>
  <si>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</si>
  <si>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</si>
  <si>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</si>
  <si>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</si>
  <si>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</si>
  <si>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n°04</t>
  </si>
  <si>
    <t>DOUBLAGES - CLOISONS - FAUX PLAFONDS</t>
  </si>
  <si>
    <t>6</t>
  </si>
  <si>
    <t>1</t>
  </si>
  <si>
    <t>Doublage</t>
  </si>
  <si>
    <t>9</t>
  </si>
  <si>
    <t>1.1</t>
  </si>
  <si>
    <t>Doublage Ventilé 1/ Stil ep 120mm Murs Ext</t>
  </si>
  <si>
    <t>M2</t>
  </si>
  <si>
    <t>L</t>
  </si>
  <si>
    <t>Localisation : SSsol Log 04/05/06</t>
  </si>
  <si>
    <t>9.&amp;</t>
  </si>
  <si>
    <t>1.2</t>
  </si>
  <si>
    <t>Doublages 1/2 Stil Murs Int</t>
  </si>
  <si>
    <t>1.3</t>
  </si>
  <si>
    <t>Doublages 1/2 Stil Murs Int WC-SdB</t>
  </si>
  <si>
    <t>6.&amp;</t>
  </si>
  <si>
    <t>Total du sous-chapitre Doublage</t>
  </si>
  <si>
    <t>Cloisons</t>
  </si>
  <si>
    <t>2.1</t>
  </si>
  <si>
    <t>Gaines verticales</t>
  </si>
  <si>
    <t>2.2</t>
  </si>
  <si>
    <t>Cloisons 72mm</t>
  </si>
  <si>
    <t>2.3</t>
  </si>
  <si>
    <t>Cloisons 72mm WC-SdB</t>
  </si>
  <si>
    <t>2.4</t>
  </si>
  <si>
    <t>Cloisons 100mm</t>
  </si>
  <si>
    <t>2.5</t>
  </si>
  <si>
    <t>Cloisons 100mm SdB</t>
  </si>
  <si>
    <t>2.6</t>
  </si>
  <si>
    <t>Plus value pour plaques hydrofuges H1</t>
  </si>
  <si>
    <t>2.7</t>
  </si>
  <si>
    <t xml:space="preserve">Pose châssis Galandage en cloison </t>
  </si>
  <si>
    <t>U</t>
  </si>
  <si>
    <t>Localisation : SSsol Log 04/05</t>
  </si>
  <si>
    <t>2.8</t>
  </si>
  <si>
    <t>Pose châssis Galandage en cloison  SdB</t>
  </si>
  <si>
    <t>Localisation : SSsol Log 05</t>
  </si>
  <si>
    <t>Total du sous-chapitre Cloisons</t>
  </si>
  <si>
    <t>3</t>
  </si>
  <si>
    <t>Faux plafonds</t>
  </si>
  <si>
    <t>3.1</t>
  </si>
  <si>
    <t>Faux plafond BA13 + LdR 50mm</t>
  </si>
  <si>
    <t>3.2</t>
  </si>
  <si>
    <t>Retombée de Fx plafond 20 cm</t>
  </si>
  <si>
    <t>ML</t>
  </si>
  <si>
    <t>Total du sous-chapitre Faux plafonds</t>
  </si>
  <si>
    <t>4</t>
  </si>
  <si>
    <t>Pose trappe</t>
  </si>
  <si>
    <t>4.1</t>
  </si>
  <si>
    <t>Pose trappe gaine technique</t>
  </si>
  <si>
    <t>Total du sous-chapitre Pose trappe</t>
  </si>
  <si>
    <t>5</t>
  </si>
  <si>
    <t>Chape Sèche</t>
  </si>
  <si>
    <t>5.1</t>
  </si>
  <si>
    <t>Chape Sèche Courante</t>
  </si>
  <si>
    <t>5.2</t>
  </si>
  <si>
    <t>Chape Sèche pièce humide</t>
  </si>
  <si>
    <t>Total du sous-chapitre Chape Sèche</t>
  </si>
  <si>
    <t>2.&amp;</t>
  </si>
  <si>
    <t>Total du lot DOUBLAGES - CLOISONS - FAUX PLAFONDS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</si>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</sst>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3" fontId="6" fillId="0" borderId="5" xfId="0" applyNumberFormat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E3EB41AD-570E-C062-60D9-04DA6796A0FE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9A1C090F-6E63-4BCF-9944-429D944BBA83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F0C6FFEC-D664-E907-8501-F32A9437ACA1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69A6CA5A-7B56-44F6-A747-F57E0B475658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5CDF6430-C70B-80FA-7B20-8C6D47906528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D3270937-7D8A-4C1E-8E88-5E5C10EE8B94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showGridLines="0" tabSelected="1" topLeftCell="B1" workbookViewId="0">
      <selection activeCell="F8" sqref="F8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n°04 DOUBLAGES - CLOISONS - FAUX PLAFONDS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34.799999999999997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7.399999999999999" x14ac:dyDescent="0.3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s="94" customFormat="1" ht="12.6" thickBot="1" x14ac:dyDescent="0.3">
      <c r="A7" s="95" t="s">
        <v>48</v>
      </c>
      <c r="B7" s="96" t="s">
        <v>49</v>
      </c>
      <c r="C7" s="97" t="s">
        <v>50</v>
      </c>
      <c r="D7" s="86"/>
      <c r="E7" s="86"/>
      <c r="F7" s="86"/>
      <c r="G7" s="88"/>
      <c r="H7" s="88"/>
      <c r="I7" s="89"/>
      <c r="J7" s="90"/>
      <c r="K7" s="91"/>
      <c r="L7" s="86"/>
      <c r="M7" s="92"/>
      <c r="N7" s="93"/>
    </row>
    <row r="8" spans="1:14" ht="14.4" thickTop="1" thickBot="1" x14ac:dyDescent="0.3">
      <c r="A8" s="98" t="s">
        <v>51</v>
      </c>
      <c r="B8" s="99" t="s">
        <v>52</v>
      </c>
      <c r="C8" s="100" t="s">
        <v>53</v>
      </c>
      <c r="D8" s="99" t="s">
        <v>54</v>
      </c>
      <c r="E8" s="101">
        <v>95.68</v>
      </c>
      <c r="F8" s="102"/>
      <c r="G8" s="103"/>
      <c r="H8" s="18" t="str">
        <f>IF(ISBLANK(G8), "", IF(ISBLANK(F8), ROUND(E8 * ROUND(G8, 2), 2), ROUND(F8 * ROUND(G8, 2), 2)))</f>
        <v/>
      </c>
      <c r="I8" s="104" t="s">
        <v>44</v>
      </c>
      <c r="J8" s="41">
        <v>0.2</v>
      </c>
      <c r="K8" s="48" t="b">
        <f>IF(AND(COUNTIF(TAUXTVA1:TAUXTVA4, J8) = 0, J8 &lt;&gt; 0), FALSE, IF(ISBLANK(J8), FALSE, TRUE))</f>
        <v>1</v>
      </c>
      <c r="L8" s="49" t="b">
        <f>IF(AND(A8 = "9", OR(I8 = "Variante", I8 = "Option")), FALSE, TRUE)</f>
        <v>1</v>
      </c>
      <c r="M8" s="47">
        <f>IF(AND(L8 = TRUE, K8 = TRUE), J8, "")</f>
        <v>0.2</v>
      </c>
    </row>
    <row r="9" spans="1:14" ht="13.8" thickTop="1" x14ac:dyDescent="0.25">
      <c r="A9" s="98" t="s">
        <v>55</v>
      </c>
      <c r="C9" s="100" t="s">
        <v>56</v>
      </c>
    </row>
    <row r="10" spans="1:14" ht="13.8" thickBot="1" x14ac:dyDescent="0.3">
      <c r="A10" s="98" t="s">
        <v>57</v>
      </c>
    </row>
    <row r="11" spans="1:14" ht="14.4" thickTop="1" thickBot="1" x14ac:dyDescent="0.3">
      <c r="A11" s="98" t="s">
        <v>51</v>
      </c>
      <c r="B11" s="99" t="s">
        <v>58</v>
      </c>
      <c r="C11" s="100" t="s">
        <v>59</v>
      </c>
      <c r="D11" s="99" t="s">
        <v>54</v>
      </c>
      <c r="E11" s="101">
        <v>12.48</v>
      </c>
      <c r="F11" s="102"/>
      <c r="G11" s="103"/>
      <c r="H11" s="18" t="str">
        <f>IF(ISBLANK(G11), "", IF(ISBLANK(F11), ROUND(E11 * ROUND(G11, 2), 2), ROUND(F11 * ROUND(G11, 2), 2)))</f>
        <v/>
      </c>
      <c r="I11" s="104" t="s">
        <v>44</v>
      </c>
      <c r="J11" s="41">
        <v>0.2</v>
      </c>
      <c r="K11" s="48" t="b">
        <f>IF(AND(COUNTIF(TAUXTVA1:TAUXTVA4, J11) = 0, J11 &lt;&gt; 0), FALSE, IF(ISBLANK(J11), FALSE, TRUE))</f>
        <v>1</v>
      </c>
      <c r="L11" s="49" t="b">
        <f>IF(AND(A11 = "9", OR(I11 = "Variante", I11 = "Option")), FALSE, TRUE)</f>
        <v>1</v>
      </c>
      <c r="M11" s="47">
        <f>IF(AND(L11 = TRUE, K11 = TRUE), J11, "")</f>
        <v>0.2</v>
      </c>
    </row>
    <row r="12" spans="1:14" ht="13.8" thickTop="1" x14ac:dyDescent="0.25">
      <c r="A12" s="98" t="s">
        <v>55</v>
      </c>
      <c r="C12" s="100" t="s">
        <v>56</v>
      </c>
    </row>
    <row r="13" spans="1:14" ht="13.8" thickBot="1" x14ac:dyDescent="0.3">
      <c r="A13" s="98" t="s">
        <v>57</v>
      </c>
    </row>
    <row r="14" spans="1:14" ht="14.4" thickTop="1" thickBot="1" x14ac:dyDescent="0.3">
      <c r="A14" s="98" t="s">
        <v>51</v>
      </c>
      <c r="B14" s="99" t="s">
        <v>60</v>
      </c>
      <c r="C14" s="100" t="s">
        <v>61</v>
      </c>
      <c r="D14" s="99" t="s">
        <v>54</v>
      </c>
      <c r="E14" s="101">
        <v>9.24</v>
      </c>
      <c r="F14" s="102"/>
      <c r="G14" s="103"/>
      <c r="H14" s="18" t="str">
        <f>IF(ISBLANK(G14), "", IF(ISBLANK(F14), ROUND(E14 * ROUND(G14, 2), 2), ROUND(F14 * ROUND(G14, 2), 2)))</f>
        <v/>
      </c>
      <c r="I14" s="104" t="s">
        <v>44</v>
      </c>
      <c r="J14" s="41">
        <v>0.2</v>
      </c>
      <c r="K14" s="48" t="b">
        <f>IF(AND(COUNTIF(TAUXTVA1:TAUXTVA4, J14) = 0, J14 &lt;&gt; 0), FALSE, IF(ISBLANK(J14), FALSE, TRUE))</f>
        <v>1</v>
      </c>
      <c r="L14" s="49" t="b">
        <f>IF(AND(A14 = "9", OR(I14 = "Variante", I14 = "Option")), FALSE, TRUE)</f>
        <v>1</v>
      </c>
      <c r="M14" s="47">
        <f>IF(AND(L14 = TRUE, K14 = TRUE), J14, "")</f>
        <v>0.2</v>
      </c>
    </row>
    <row r="15" spans="1:14" ht="13.8" thickTop="1" x14ac:dyDescent="0.25">
      <c r="A15" s="98" t="s">
        <v>55</v>
      </c>
      <c r="C15" s="100" t="s">
        <v>56</v>
      </c>
    </row>
    <row r="16" spans="1:14" x14ac:dyDescent="0.25">
      <c r="A16" s="98" t="s">
        <v>57</v>
      </c>
    </row>
    <row r="17" spans="1:14" s="94" customFormat="1" ht="12" x14ac:dyDescent="0.25">
      <c r="A17" s="95" t="s">
        <v>62</v>
      </c>
      <c r="B17" s="96" t="s">
        <v>49</v>
      </c>
      <c r="C17" s="97" t="s">
        <v>63</v>
      </c>
      <c r="D17" s="86"/>
      <c r="E17" s="86"/>
      <c r="F17" s="86"/>
      <c r="G17" s="88"/>
      <c r="H17" s="88">
        <f>IF(COUNTIF(L7:L16, FALSE) = COUNTIF(A7:A16, "9"), SUMIF(A7:A16, "9", H7:H16), SUMIF(L7:L16, TRUE, H7:H16))</f>
        <v>0</v>
      </c>
      <c r="I17" s="23" t="str">
        <f>IF(AND(COUNTIF(A7:A16, "9") &gt; 0, COUNTIF(L7:L16, FALSE) = COUNTIF(A7:A16, "9")), "Non totalisé", "")</f>
        <v/>
      </c>
      <c r="J17" s="90"/>
      <c r="K17" s="91"/>
      <c r="L17" s="86"/>
      <c r="M17" s="92"/>
      <c r="N17" s="93"/>
    </row>
    <row r="18" spans="1:14" s="94" customFormat="1" ht="12" x14ac:dyDescent="0.25">
      <c r="A18" s="85"/>
      <c r="B18" s="86"/>
      <c r="C18" s="87"/>
      <c r="D18" s="86"/>
      <c r="E18" s="86"/>
      <c r="F18" s="86"/>
      <c r="G18" s="88"/>
      <c r="H18" s="88"/>
      <c r="I18" s="89"/>
      <c r="J18" s="90"/>
      <c r="K18" s="91"/>
      <c r="L18" s="86"/>
      <c r="M18" s="92"/>
      <c r="N18" s="93"/>
    </row>
    <row r="19" spans="1:14" s="94" customFormat="1" ht="12.6" thickBot="1" x14ac:dyDescent="0.3">
      <c r="A19" s="95" t="s">
        <v>48</v>
      </c>
      <c r="B19" s="96" t="s">
        <v>45</v>
      </c>
      <c r="C19" s="97" t="s">
        <v>64</v>
      </c>
      <c r="D19" s="86"/>
      <c r="E19" s="86"/>
      <c r="F19" s="86"/>
      <c r="G19" s="88"/>
      <c r="H19" s="88"/>
      <c r="I19" s="89"/>
      <c r="J19" s="90"/>
      <c r="K19" s="91"/>
      <c r="L19" s="86"/>
      <c r="M19" s="92"/>
      <c r="N19" s="93"/>
    </row>
    <row r="20" spans="1:14" ht="14.4" thickTop="1" thickBot="1" x14ac:dyDescent="0.3">
      <c r="A20" s="98" t="s">
        <v>51</v>
      </c>
      <c r="B20" s="99" t="s">
        <v>65</v>
      </c>
      <c r="C20" s="100" t="s">
        <v>66</v>
      </c>
      <c r="D20" s="99" t="s">
        <v>54</v>
      </c>
      <c r="E20" s="101">
        <v>9.5</v>
      </c>
      <c r="F20" s="102"/>
      <c r="G20" s="103"/>
      <c r="H20" s="18" t="str">
        <f>IF(ISBLANK(G20), "", IF(ISBLANK(F20), ROUND(E20 * ROUND(G20, 2), 2), ROUND(F20 * ROUND(G20, 2), 2)))</f>
        <v/>
      </c>
      <c r="I20" s="104" t="s">
        <v>44</v>
      </c>
      <c r="J20" s="41">
        <v>0.2</v>
      </c>
      <c r="K20" s="48" t="b">
        <f>IF(AND(COUNTIF(TAUXTVA1:TAUXTVA4, J20) = 0, J20 &lt;&gt; 0), FALSE, IF(ISBLANK(J20), FALSE, TRUE))</f>
        <v>1</v>
      </c>
      <c r="L20" s="49" t="b">
        <f>IF(AND(A20 = "9", OR(I20 = "Variante", I20 = "Option")), FALSE, TRUE)</f>
        <v>1</v>
      </c>
      <c r="M20" s="47">
        <f>IF(AND(L20 = TRUE, K20 = TRUE), J20, "")</f>
        <v>0.2</v>
      </c>
    </row>
    <row r="21" spans="1:14" ht="13.8" thickTop="1" x14ac:dyDescent="0.25">
      <c r="A21" s="98" t="s">
        <v>55</v>
      </c>
      <c r="C21" s="100" t="s">
        <v>56</v>
      </c>
    </row>
    <row r="22" spans="1:14" ht="13.8" thickBot="1" x14ac:dyDescent="0.3">
      <c r="A22" s="98" t="s">
        <v>57</v>
      </c>
    </row>
    <row r="23" spans="1:14" ht="14.4" thickTop="1" thickBot="1" x14ac:dyDescent="0.3">
      <c r="A23" s="98" t="s">
        <v>51</v>
      </c>
      <c r="B23" s="99" t="s">
        <v>67</v>
      </c>
      <c r="C23" s="100" t="s">
        <v>68</v>
      </c>
      <c r="D23" s="99" t="s">
        <v>54</v>
      </c>
      <c r="E23" s="101">
        <v>40.11</v>
      </c>
      <c r="F23" s="102"/>
      <c r="G23" s="103"/>
      <c r="H23" s="18" t="str">
        <f>IF(ISBLANK(G23), "", IF(ISBLANK(F23), ROUND(E23 * ROUND(G23, 2), 2), ROUND(F23 * ROUND(G23, 2), 2)))</f>
        <v/>
      </c>
      <c r="I23" s="104" t="s">
        <v>44</v>
      </c>
      <c r="J23" s="41">
        <v>0.2</v>
      </c>
      <c r="K23" s="48" t="b">
        <f>IF(AND(COUNTIF(TAUXTVA1:TAUXTVA4, J23) = 0, J23 &lt;&gt; 0), FALSE, IF(ISBLANK(J23), FALSE, TRUE))</f>
        <v>1</v>
      </c>
      <c r="L23" s="49" t="b">
        <f>IF(AND(A23 = "9", OR(I23 = "Variante", I23 = "Option")), FALSE, TRUE)</f>
        <v>1</v>
      </c>
      <c r="M23" s="47">
        <f>IF(AND(L23 = TRUE, K23 = TRUE), J23, "")</f>
        <v>0.2</v>
      </c>
    </row>
    <row r="24" spans="1:14" ht="13.8" thickTop="1" x14ac:dyDescent="0.25">
      <c r="A24" s="98" t="s">
        <v>55</v>
      </c>
      <c r="C24" s="100" t="s">
        <v>56</v>
      </c>
    </row>
    <row r="25" spans="1:14" ht="13.8" thickBot="1" x14ac:dyDescent="0.3">
      <c r="A25" s="98" t="s">
        <v>57</v>
      </c>
    </row>
    <row r="26" spans="1:14" ht="14.4" thickTop="1" thickBot="1" x14ac:dyDescent="0.3">
      <c r="A26" s="98" t="s">
        <v>51</v>
      </c>
      <c r="B26" s="99" t="s">
        <v>69</v>
      </c>
      <c r="C26" s="100" t="s">
        <v>70</v>
      </c>
      <c r="D26" s="99" t="s">
        <v>54</v>
      </c>
      <c r="E26" s="101">
        <v>37.21</v>
      </c>
      <c r="F26" s="102"/>
      <c r="G26" s="103"/>
      <c r="H26" s="18" t="str">
        <f>IF(ISBLANK(G26), "", IF(ISBLANK(F26), ROUND(E26 * ROUND(G26, 2), 2), ROUND(F26 * ROUND(G26, 2), 2)))</f>
        <v/>
      </c>
      <c r="I26" s="104" t="s">
        <v>44</v>
      </c>
      <c r="J26" s="41">
        <v>0.2</v>
      </c>
      <c r="K26" s="48" t="b">
        <f>IF(AND(COUNTIF(TAUXTVA1:TAUXTVA4, J26) = 0, J26 &lt;&gt; 0), FALSE, IF(ISBLANK(J26), FALSE, TRUE))</f>
        <v>1</v>
      </c>
      <c r="L26" s="49" t="b">
        <f>IF(AND(A26 = "9", OR(I26 = "Variante", I26 = "Option")), FALSE, TRUE)</f>
        <v>1</v>
      </c>
      <c r="M26" s="47">
        <f>IF(AND(L26 = TRUE, K26 = TRUE), J26, "")</f>
        <v>0.2</v>
      </c>
    </row>
    <row r="27" spans="1:14" ht="13.8" thickTop="1" x14ac:dyDescent="0.25">
      <c r="A27" s="98" t="s">
        <v>55</v>
      </c>
      <c r="C27" s="100" t="s">
        <v>56</v>
      </c>
    </row>
    <row r="28" spans="1:14" ht="13.8" thickBot="1" x14ac:dyDescent="0.3">
      <c r="A28" s="98" t="s">
        <v>57</v>
      </c>
    </row>
    <row r="29" spans="1:14" ht="14.4" thickTop="1" thickBot="1" x14ac:dyDescent="0.3">
      <c r="A29" s="98" t="s">
        <v>51</v>
      </c>
      <c r="B29" s="99" t="s">
        <v>71</v>
      </c>
      <c r="C29" s="100" t="s">
        <v>72</v>
      </c>
      <c r="D29" s="99" t="s">
        <v>54</v>
      </c>
      <c r="E29" s="101">
        <v>15.37</v>
      </c>
      <c r="F29" s="102"/>
      <c r="G29" s="103"/>
      <c r="H29" s="18" t="str">
        <f>IF(ISBLANK(G29), "", IF(ISBLANK(F29), ROUND(E29 * ROUND(G29, 2), 2), ROUND(F29 * ROUND(G29, 2), 2)))</f>
        <v/>
      </c>
      <c r="I29" s="104" t="s">
        <v>44</v>
      </c>
      <c r="J29" s="41">
        <v>0.2</v>
      </c>
      <c r="K29" s="48" t="b">
        <f>IF(AND(COUNTIF(TAUXTVA1:TAUXTVA4, J29) = 0, J29 &lt;&gt; 0), FALSE, IF(ISBLANK(J29), FALSE, TRUE))</f>
        <v>1</v>
      </c>
      <c r="L29" s="49" t="b">
        <f>IF(AND(A29 = "9", OR(I29 = "Variante", I29 = "Option")), FALSE, TRUE)</f>
        <v>1</v>
      </c>
      <c r="M29" s="47">
        <f>IF(AND(L29 = TRUE, K29 = TRUE), J29, "")</f>
        <v>0.2</v>
      </c>
    </row>
    <row r="30" spans="1:14" ht="13.8" thickTop="1" x14ac:dyDescent="0.25">
      <c r="A30" s="98" t="s">
        <v>55</v>
      </c>
      <c r="C30" s="100" t="s">
        <v>56</v>
      </c>
    </row>
    <row r="31" spans="1:14" ht="13.8" thickBot="1" x14ac:dyDescent="0.3">
      <c r="A31" s="98" t="s">
        <v>57</v>
      </c>
    </row>
    <row r="32" spans="1:14" ht="14.4" thickTop="1" thickBot="1" x14ac:dyDescent="0.3">
      <c r="A32" s="98" t="s">
        <v>51</v>
      </c>
      <c r="B32" s="99" t="s">
        <v>73</v>
      </c>
      <c r="C32" s="100" t="s">
        <v>74</v>
      </c>
      <c r="D32" s="99" t="s">
        <v>54</v>
      </c>
      <c r="E32" s="101">
        <v>14.7</v>
      </c>
      <c r="F32" s="102"/>
      <c r="G32" s="103"/>
      <c r="H32" s="18" t="str">
        <f>IF(ISBLANK(G32), "", IF(ISBLANK(F32), ROUND(E32 * ROUND(G32, 2), 2), ROUND(F32 * ROUND(G32, 2), 2)))</f>
        <v/>
      </c>
      <c r="I32" s="104" t="s">
        <v>44</v>
      </c>
      <c r="J32" s="41">
        <v>0.2</v>
      </c>
      <c r="K32" s="48" t="b">
        <f>IF(AND(COUNTIF(TAUXTVA1:TAUXTVA4, J32) = 0, J32 &lt;&gt; 0), FALSE, IF(ISBLANK(J32), FALSE, TRUE))</f>
        <v>1</v>
      </c>
      <c r="L32" s="49" t="b">
        <f>IF(AND(A32 = "9", OR(I32 = "Variante", I32 = "Option")), FALSE, TRUE)</f>
        <v>1</v>
      </c>
      <c r="M32" s="47">
        <f>IF(AND(L32 = TRUE, K32 = TRUE), J32, "")</f>
        <v>0.2</v>
      </c>
    </row>
    <row r="33" spans="1:14" ht="13.8" thickTop="1" x14ac:dyDescent="0.25">
      <c r="A33" s="98" t="s">
        <v>55</v>
      </c>
      <c r="C33" s="100" t="s">
        <v>56</v>
      </c>
    </row>
    <row r="34" spans="1:14" ht="13.8" thickBot="1" x14ac:dyDescent="0.3">
      <c r="A34" s="98" t="s">
        <v>57</v>
      </c>
    </row>
    <row r="35" spans="1:14" ht="14.4" thickTop="1" thickBot="1" x14ac:dyDescent="0.3">
      <c r="A35" s="98" t="s">
        <v>51</v>
      </c>
      <c r="B35" s="99" t="s">
        <v>75</v>
      </c>
      <c r="C35" s="100" t="s">
        <v>76</v>
      </c>
      <c r="D35" s="99" t="s">
        <v>54</v>
      </c>
      <c r="E35" s="101">
        <v>17.649999999999999</v>
      </c>
      <c r="F35" s="102"/>
      <c r="G35" s="103"/>
      <c r="H35" s="18" t="str">
        <f>IF(ISBLANK(G35), "", IF(ISBLANK(F35), ROUND(E35 * ROUND(G35, 2), 2), ROUND(F35 * ROUND(G35, 2), 2)))</f>
        <v/>
      </c>
      <c r="I35" s="104" t="s">
        <v>44</v>
      </c>
      <c r="J35" s="41">
        <v>0.2</v>
      </c>
      <c r="K35" s="48" t="b">
        <f>IF(AND(COUNTIF(TAUXTVA1:TAUXTVA4, J35) = 0, J35 &lt;&gt; 0), FALSE, IF(ISBLANK(J35), FALSE, TRUE))</f>
        <v>1</v>
      </c>
      <c r="L35" s="49" t="b">
        <f>IF(AND(A35 = "9", OR(I35 = "Variante", I35 = "Option")), FALSE, TRUE)</f>
        <v>1</v>
      </c>
      <c r="M35" s="47">
        <f>IF(AND(L35 = TRUE, K35 = TRUE), J35, "")</f>
        <v>0.2</v>
      </c>
    </row>
    <row r="36" spans="1:14" ht="13.8" thickTop="1" x14ac:dyDescent="0.25">
      <c r="A36" s="98" t="s">
        <v>55</v>
      </c>
      <c r="C36" s="100" t="s">
        <v>56</v>
      </c>
    </row>
    <row r="37" spans="1:14" ht="13.8" thickBot="1" x14ac:dyDescent="0.3">
      <c r="A37" s="98" t="s">
        <v>57</v>
      </c>
    </row>
    <row r="38" spans="1:14" ht="14.4" thickTop="1" thickBot="1" x14ac:dyDescent="0.3">
      <c r="A38" s="98" t="s">
        <v>51</v>
      </c>
      <c r="B38" s="99" t="s">
        <v>77</v>
      </c>
      <c r="C38" s="100" t="s">
        <v>78</v>
      </c>
      <c r="D38" s="99" t="s">
        <v>79</v>
      </c>
      <c r="E38" s="105">
        <v>2</v>
      </c>
      <c r="F38" s="102"/>
      <c r="G38" s="103"/>
      <c r="H38" s="18" t="str">
        <f>IF(ISBLANK(G38), "", IF(ISBLANK(F38), ROUND(E38 * ROUND(G38, 2), 2), ROUND(F38 * ROUND(G38, 2), 2)))</f>
        <v/>
      </c>
      <c r="I38" s="104" t="s">
        <v>44</v>
      </c>
      <c r="J38" s="41">
        <v>0.2</v>
      </c>
      <c r="K38" s="48" t="b">
        <f>IF(AND(COUNTIF(TAUXTVA1:TAUXTVA4, J38) = 0, J38 &lt;&gt; 0), FALSE, IF(ISBLANK(J38), FALSE, TRUE))</f>
        <v>1</v>
      </c>
      <c r="L38" s="49" t="b">
        <f>IF(AND(A38 = "9", OR(I38 = "Variante", I38 = "Option")), FALSE, TRUE)</f>
        <v>1</v>
      </c>
      <c r="M38" s="47">
        <f>IF(AND(L38 = TRUE, K38 = TRUE), J38, "")</f>
        <v>0.2</v>
      </c>
    </row>
    <row r="39" spans="1:14" ht="13.8" thickTop="1" x14ac:dyDescent="0.25">
      <c r="A39" s="98" t="s">
        <v>55</v>
      </c>
      <c r="C39" s="100" t="s">
        <v>80</v>
      </c>
    </row>
    <row r="40" spans="1:14" ht="13.8" thickBot="1" x14ac:dyDescent="0.3">
      <c r="A40" s="98" t="s">
        <v>57</v>
      </c>
    </row>
    <row r="41" spans="1:14" ht="14.4" thickTop="1" thickBot="1" x14ac:dyDescent="0.3">
      <c r="A41" s="98" t="s">
        <v>51</v>
      </c>
      <c r="B41" s="99" t="s">
        <v>81</v>
      </c>
      <c r="C41" s="100" t="s">
        <v>82</v>
      </c>
      <c r="D41" s="99" t="s">
        <v>79</v>
      </c>
      <c r="E41" s="105">
        <v>1</v>
      </c>
      <c r="F41" s="102"/>
      <c r="G41" s="103"/>
      <c r="H41" s="18" t="str">
        <f>IF(ISBLANK(G41), "", IF(ISBLANK(F41), ROUND(E41 * ROUND(G41, 2), 2), ROUND(F41 * ROUND(G41, 2), 2)))</f>
        <v/>
      </c>
      <c r="I41" s="104" t="s">
        <v>44</v>
      </c>
      <c r="J41" s="41">
        <v>0.2</v>
      </c>
      <c r="K41" s="48" t="b">
        <f>IF(AND(COUNTIF(TAUXTVA1:TAUXTVA4, J41) = 0, J41 &lt;&gt; 0), FALSE, IF(ISBLANK(J41), FALSE, TRUE))</f>
        <v>1</v>
      </c>
      <c r="L41" s="49" t="b">
        <f>IF(AND(A41 = "9", OR(I41 = "Variante", I41 = "Option")), FALSE, TRUE)</f>
        <v>1</v>
      </c>
      <c r="M41" s="47">
        <f>IF(AND(L41 = TRUE, K41 = TRUE), J41, "")</f>
        <v>0.2</v>
      </c>
    </row>
    <row r="42" spans="1:14" ht="13.8" thickTop="1" x14ac:dyDescent="0.25">
      <c r="A42" s="98" t="s">
        <v>55</v>
      </c>
      <c r="C42" s="100" t="s">
        <v>83</v>
      </c>
    </row>
    <row r="43" spans="1:14" x14ac:dyDescent="0.25">
      <c r="A43" s="98" t="s">
        <v>57</v>
      </c>
    </row>
    <row r="44" spans="1:14" s="94" customFormat="1" ht="12" x14ac:dyDescent="0.25">
      <c r="A44" s="95" t="s">
        <v>62</v>
      </c>
      <c r="B44" s="96" t="s">
        <v>45</v>
      </c>
      <c r="C44" s="97" t="s">
        <v>84</v>
      </c>
      <c r="D44" s="86"/>
      <c r="E44" s="86"/>
      <c r="F44" s="86"/>
      <c r="G44" s="88"/>
      <c r="H44" s="88">
        <f>IF(COUNTIF(L19:L43, FALSE) = COUNTIF(A19:A43, "9"), SUMIF(A19:A43, "9", H19:H43), SUMIF(L19:L43, TRUE, H19:H43))</f>
        <v>0</v>
      </c>
      <c r="I44" s="23" t="str">
        <f>IF(AND(COUNTIF(A19:A43, "9") &gt; 0, COUNTIF(L19:L43, FALSE) = COUNTIF(A19:A43, "9")), "Non totalisé", "")</f>
        <v/>
      </c>
      <c r="J44" s="90"/>
      <c r="K44" s="91"/>
      <c r="L44" s="86"/>
      <c r="M44" s="92"/>
      <c r="N44" s="93"/>
    </row>
    <row r="45" spans="1:14" s="94" customFormat="1" ht="12" x14ac:dyDescent="0.25">
      <c r="A45" s="85"/>
      <c r="B45" s="86"/>
      <c r="C45" s="87"/>
      <c r="D45" s="86"/>
      <c r="E45" s="86"/>
      <c r="F45" s="86"/>
      <c r="G45" s="88"/>
      <c r="H45" s="88"/>
      <c r="I45" s="89"/>
      <c r="J45" s="90"/>
      <c r="K45" s="91"/>
      <c r="L45" s="86"/>
      <c r="M45" s="92"/>
      <c r="N45" s="93"/>
    </row>
    <row r="46" spans="1:14" s="94" customFormat="1" ht="12.6" thickBot="1" x14ac:dyDescent="0.3">
      <c r="A46" s="95" t="s">
        <v>48</v>
      </c>
      <c r="B46" s="96" t="s">
        <v>85</v>
      </c>
      <c r="C46" s="97" t="s">
        <v>86</v>
      </c>
      <c r="D46" s="86"/>
      <c r="E46" s="86"/>
      <c r="F46" s="86"/>
      <c r="G46" s="88"/>
      <c r="H46" s="88"/>
      <c r="I46" s="89"/>
      <c r="J46" s="90"/>
      <c r="K46" s="91"/>
      <c r="L46" s="86"/>
      <c r="M46" s="92"/>
      <c r="N46" s="93"/>
    </row>
    <row r="47" spans="1:14" ht="14.4" thickTop="1" thickBot="1" x14ac:dyDescent="0.3">
      <c r="A47" s="98" t="s">
        <v>51</v>
      </c>
      <c r="B47" s="99" t="s">
        <v>87</v>
      </c>
      <c r="C47" s="100" t="s">
        <v>88</v>
      </c>
      <c r="D47" s="99" t="s">
        <v>54</v>
      </c>
      <c r="E47" s="101">
        <v>1.48</v>
      </c>
      <c r="F47" s="102"/>
      <c r="G47" s="103"/>
      <c r="H47" s="18" t="str">
        <f>IF(ISBLANK(G47), "", IF(ISBLANK(F47), ROUND(E47 * ROUND(G47, 2), 2), ROUND(F47 * ROUND(G47, 2), 2)))</f>
        <v/>
      </c>
      <c r="I47" s="104" t="s">
        <v>44</v>
      </c>
      <c r="J47" s="41">
        <v>0.2</v>
      </c>
      <c r="K47" s="48" t="b">
        <f>IF(AND(COUNTIF(TAUXTVA1:TAUXTVA4, J47) = 0, J47 &lt;&gt; 0), FALSE, IF(ISBLANK(J47), FALSE, TRUE))</f>
        <v>1</v>
      </c>
      <c r="L47" s="49" t="b">
        <f>IF(AND(A47 = "9", OR(I47 = "Variante", I47 = "Option")), FALSE, TRUE)</f>
        <v>1</v>
      </c>
      <c r="M47" s="47">
        <f>IF(AND(L47 = TRUE, K47 = TRUE), J47, "")</f>
        <v>0.2</v>
      </c>
    </row>
    <row r="48" spans="1:14" ht="13.8" thickTop="1" x14ac:dyDescent="0.25">
      <c r="A48" s="98" t="s">
        <v>55</v>
      </c>
      <c r="C48" s="100" t="s">
        <v>83</v>
      </c>
    </row>
    <row r="49" spans="1:14" ht="13.8" thickBot="1" x14ac:dyDescent="0.3">
      <c r="A49" s="98" t="s">
        <v>57</v>
      </c>
    </row>
    <row r="50" spans="1:14" ht="14.4" thickTop="1" thickBot="1" x14ac:dyDescent="0.3">
      <c r="A50" s="98" t="s">
        <v>51</v>
      </c>
      <c r="B50" s="99" t="s">
        <v>89</v>
      </c>
      <c r="C50" s="100" t="s">
        <v>90</v>
      </c>
      <c r="D50" s="99" t="s">
        <v>91</v>
      </c>
      <c r="E50" s="101">
        <v>2.95</v>
      </c>
      <c r="F50" s="102"/>
      <c r="G50" s="103"/>
      <c r="H50" s="18" t="str">
        <f>IF(ISBLANK(G50), "", IF(ISBLANK(F50), ROUND(E50 * ROUND(G50, 2), 2), ROUND(F50 * ROUND(G50, 2), 2)))</f>
        <v/>
      </c>
      <c r="I50" s="104" t="s">
        <v>44</v>
      </c>
      <c r="J50" s="41">
        <v>0.2</v>
      </c>
      <c r="K50" s="48" t="b">
        <f>IF(AND(COUNTIF(TAUXTVA1:TAUXTVA4, J50) = 0, J50 &lt;&gt; 0), FALSE, IF(ISBLANK(J50), FALSE, TRUE))</f>
        <v>1</v>
      </c>
      <c r="L50" s="49" t="b">
        <f>IF(AND(A50 = "9", OR(I50 = "Variante", I50 = "Option")), FALSE, TRUE)</f>
        <v>1</v>
      </c>
      <c r="M50" s="47">
        <f>IF(AND(L50 = TRUE, K50 = TRUE), J50, "")</f>
        <v>0.2</v>
      </c>
    </row>
    <row r="51" spans="1:14" ht="13.8" thickTop="1" x14ac:dyDescent="0.25">
      <c r="A51" s="98" t="s">
        <v>55</v>
      </c>
      <c r="C51" s="100" t="s">
        <v>83</v>
      </c>
    </row>
    <row r="52" spans="1:14" x14ac:dyDescent="0.25">
      <c r="A52" s="98" t="s">
        <v>57</v>
      </c>
    </row>
    <row r="53" spans="1:14" s="94" customFormat="1" ht="12" x14ac:dyDescent="0.25">
      <c r="A53" s="95" t="s">
        <v>62</v>
      </c>
      <c r="B53" s="96" t="s">
        <v>85</v>
      </c>
      <c r="C53" s="97" t="s">
        <v>92</v>
      </c>
      <c r="D53" s="86"/>
      <c r="E53" s="86"/>
      <c r="F53" s="86"/>
      <c r="G53" s="88"/>
      <c r="H53" s="88">
        <f>IF(COUNTIF(L46:L52, FALSE) = COUNTIF(A46:A52, "9"), SUMIF(A46:A52, "9", H46:H52), SUMIF(L46:L52, TRUE, H46:H52))</f>
        <v>0</v>
      </c>
      <c r="I53" s="23" t="str">
        <f>IF(AND(COUNTIF(A46:A52, "9") &gt; 0, COUNTIF(L46:L52, FALSE) = COUNTIF(A46:A52, "9")), "Non totalisé", "")</f>
        <v/>
      </c>
      <c r="J53" s="90"/>
      <c r="K53" s="91"/>
      <c r="L53" s="86"/>
      <c r="M53" s="92"/>
      <c r="N53" s="93"/>
    </row>
    <row r="54" spans="1:14" s="94" customFormat="1" ht="12" x14ac:dyDescent="0.25">
      <c r="A54" s="85"/>
      <c r="B54" s="86"/>
      <c r="C54" s="87"/>
      <c r="D54" s="86"/>
      <c r="E54" s="86"/>
      <c r="F54" s="86"/>
      <c r="G54" s="88"/>
      <c r="H54" s="88"/>
      <c r="I54" s="89"/>
      <c r="J54" s="90"/>
      <c r="K54" s="91"/>
      <c r="L54" s="86"/>
      <c r="M54" s="92"/>
      <c r="N54" s="93"/>
    </row>
    <row r="55" spans="1:14" s="94" customFormat="1" ht="12.6" thickBot="1" x14ac:dyDescent="0.3">
      <c r="A55" s="95" t="s">
        <v>48</v>
      </c>
      <c r="B55" s="96" t="s">
        <v>93</v>
      </c>
      <c r="C55" s="97" t="s">
        <v>94</v>
      </c>
      <c r="D55" s="86"/>
      <c r="E55" s="86"/>
      <c r="F55" s="86"/>
      <c r="G55" s="88"/>
      <c r="H55" s="88"/>
      <c r="I55" s="89"/>
      <c r="J55" s="90"/>
      <c r="K55" s="91"/>
      <c r="L55" s="86"/>
      <c r="M55" s="92"/>
      <c r="N55" s="93"/>
    </row>
    <row r="56" spans="1:14" ht="14.4" thickTop="1" thickBot="1" x14ac:dyDescent="0.3">
      <c r="A56" s="98" t="s">
        <v>51</v>
      </c>
      <c r="B56" s="99" t="s">
        <v>95</v>
      </c>
      <c r="C56" s="100" t="s">
        <v>96</v>
      </c>
      <c r="D56" s="99" t="s">
        <v>54</v>
      </c>
      <c r="E56" s="101">
        <v>5</v>
      </c>
      <c r="F56" s="102"/>
      <c r="G56" s="103"/>
      <c r="H56" s="18" t="str">
        <f>IF(ISBLANK(G56), "", IF(ISBLANK(F56), ROUND(E56 * ROUND(G56, 2), 2), ROUND(F56 * ROUND(G56, 2), 2)))</f>
        <v/>
      </c>
      <c r="I56" s="104" t="s">
        <v>44</v>
      </c>
      <c r="J56" s="41">
        <v>0.2</v>
      </c>
      <c r="K56" s="48" t="b">
        <f>IF(AND(COUNTIF(TAUXTVA1:TAUXTVA4, J56) = 0, J56 &lt;&gt; 0), FALSE, IF(ISBLANK(J56), FALSE, TRUE))</f>
        <v>1</v>
      </c>
      <c r="L56" s="49" t="b">
        <f>IF(AND(A56 = "9", OR(I56 = "Variante", I56 = "Option")), FALSE, TRUE)</f>
        <v>1</v>
      </c>
      <c r="M56" s="47">
        <f>IF(AND(L56 = TRUE, K56 = TRUE), J56, "")</f>
        <v>0.2</v>
      </c>
    </row>
    <row r="57" spans="1:14" ht="13.8" thickTop="1" x14ac:dyDescent="0.25">
      <c r="A57" s="98" t="s">
        <v>55</v>
      </c>
      <c r="C57" s="100" t="s">
        <v>56</v>
      </c>
    </row>
    <row r="58" spans="1:14" x14ac:dyDescent="0.25">
      <c r="A58" s="98" t="s">
        <v>57</v>
      </c>
    </row>
    <row r="59" spans="1:14" s="94" customFormat="1" ht="12" x14ac:dyDescent="0.25">
      <c r="A59" s="95" t="s">
        <v>62</v>
      </c>
      <c r="B59" s="96" t="s">
        <v>93</v>
      </c>
      <c r="C59" s="97" t="s">
        <v>97</v>
      </c>
      <c r="D59" s="86"/>
      <c r="E59" s="86"/>
      <c r="F59" s="86"/>
      <c r="G59" s="88"/>
      <c r="H59" s="88">
        <f>IF(COUNTIF(L55:L58, FALSE) = COUNTIF(A55:A58, "9"), SUMIF(A55:A58, "9", H55:H58), SUMIF(L55:L58, TRUE, H55:H58))</f>
        <v>0</v>
      </c>
      <c r="I59" s="23" t="str">
        <f>IF(AND(COUNTIF(A55:A58, "9") &gt; 0, COUNTIF(L55:L58, FALSE) = COUNTIF(A55:A58, "9")), "Non totalisé", "")</f>
        <v/>
      </c>
      <c r="J59" s="90"/>
      <c r="K59" s="91"/>
      <c r="L59" s="86"/>
      <c r="M59" s="92"/>
      <c r="N59" s="93"/>
    </row>
    <row r="60" spans="1:14" s="94" customFormat="1" ht="12" x14ac:dyDescent="0.25">
      <c r="A60" s="85"/>
      <c r="B60" s="86"/>
      <c r="C60" s="87"/>
      <c r="D60" s="86"/>
      <c r="E60" s="86"/>
      <c r="F60" s="86"/>
      <c r="G60" s="88"/>
      <c r="H60" s="88"/>
      <c r="I60" s="89"/>
      <c r="J60" s="90"/>
      <c r="K60" s="91"/>
      <c r="L60" s="86"/>
      <c r="M60" s="92"/>
      <c r="N60" s="93"/>
    </row>
    <row r="61" spans="1:14" s="94" customFormat="1" ht="12.6" thickBot="1" x14ac:dyDescent="0.3">
      <c r="A61" s="95" t="s">
        <v>48</v>
      </c>
      <c r="B61" s="96" t="s">
        <v>98</v>
      </c>
      <c r="C61" s="97" t="s">
        <v>99</v>
      </c>
      <c r="D61" s="86"/>
      <c r="E61" s="86"/>
      <c r="F61" s="86"/>
      <c r="G61" s="88"/>
      <c r="H61" s="88"/>
      <c r="I61" s="89"/>
      <c r="J61" s="90"/>
      <c r="K61" s="91"/>
      <c r="L61" s="86"/>
      <c r="M61" s="92"/>
      <c r="N61" s="93"/>
    </row>
    <row r="62" spans="1:14" ht="14.4" thickTop="1" thickBot="1" x14ac:dyDescent="0.3">
      <c r="A62" s="98" t="s">
        <v>51</v>
      </c>
      <c r="B62" s="99" t="s">
        <v>100</v>
      </c>
      <c r="C62" s="100" t="s">
        <v>101</v>
      </c>
      <c r="D62" s="99" t="s">
        <v>54</v>
      </c>
      <c r="E62" s="101">
        <v>102.56</v>
      </c>
      <c r="F62" s="102"/>
      <c r="G62" s="103"/>
      <c r="H62" s="18" t="str">
        <f>IF(ISBLANK(G62), "", IF(ISBLANK(F62), ROUND(E62 * ROUND(G62, 2), 2), ROUND(F62 * ROUND(G62, 2), 2)))</f>
        <v/>
      </c>
      <c r="I62" s="104" t="s">
        <v>44</v>
      </c>
      <c r="J62" s="41">
        <v>0.2</v>
      </c>
      <c r="K62" s="48" t="b">
        <f>IF(AND(COUNTIF(TAUXTVA1:TAUXTVA4, J62) = 0, J62 &lt;&gt; 0), FALSE, IF(ISBLANK(J62), FALSE, TRUE))</f>
        <v>1</v>
      </c>
      <c r="L62" s="49" t="b">
        <f>IF(AND(A62 = "9", OR(I62 = "Variante", I62 = "Option")), FALSE, TRUE)</f>
        <v>1</v>
      </c>
      <c r="M62" s="47">
        <f>IF(AND(L62 = TRUE, K62 = TRUE), J62, "")</f>
        <v>0.2</v>
      </c>
    </row>
    <row r="63" spans="1:14" ht="13.8" thickTop="1" x14ac:dyDescent="0.25">
      <c r="A63" s="98" t="s">
        <v>55</v>
      </c>
      <c r="C63" s="100" t="s">
        <v>56</v>
      </c>
    </row>
    <row r="64" spans="1:14" ht="13.8" thickBot="1" x14ac:dyDescent="0.3">
      <c r="A64" s="98" t="s">
        <v>57</v>
      </c>
    </row>
    <row r="65" spans="1:14" ht="14.4" thickTop="1" thickBot="1" x14ac:dyDescent="0.3">
      <c r="A65" s="98" t="s">
        <v>51</v>
      </c>
      <c r="B65" s="99" t="s">
        <v>102</v>
      </c>
      <c r="C65" s="100" t="s">
        <v>103</v>
      </c>
      <c r="D65" s="99" t="s">
        <v>54</v>
      </c>
      <c r="E65" s="101">
        <v>17.91</v>
      </c>
      <c r="F65" s="102"/>
      <c r="G65" s="103"/>
      <c r="H65" s="18" t="str">
        <f>IF(ISBLANK(G65), "", IF(ISBLANK(F65), ROUND(E65 * ROUND(G65, 2), 2), ROUND(F65 * ROUND(G65, 2), 2)))</f>
        <v/>
      </c>
      <c r="I65" s="104" t="s">
        <v>44</v>
      </c>
      <c r="J65" s="41">
        <v>0.2</v>
      </c>
      <c r="K65" s="48" t="b">
        <f>IF(AND(COUNTIF(TAUXTVA1:TAUXTVA4, J65) = 0, J65 &lt;&gt; 0), FALSE, IF(ISBLANK(J65), FALSE, TRUE))</f>
        <v>1</v>
      </c>
      <c r="L65" s="49" t="b">
        <f>IF(AND(A65 = "9", OR(I65 = "Variante", I65 = "Option")), FALSE, TRUE)</f>
        <v>1</v>
      </c>
      <c r="M65" s="47">
        <f>IF(AND(L65 = TRUE, K65 = TRUE), J65, "")</f>
        <v>0.2</v>
      </c>
    </row>
    <row r="66" spans="1:14" ht="13.8" thickTop="1" x14ac:dyDescent="0.25">
      <c r="A66" s="98" t="s">
        <v>55</v>
      </c>
      <c r="C66" s="100" t="s">
        <v>56</v>
      </c>
    </row>
    <row r="67" spans="1:14" x14ac:dyDescent="0.25">
      <c r="A67" s="98" t="s">
        <v>57</v>
      </c>
    </row>
    <row r="68" spans="1:14" s="94" customFormat="1" ht="12" x14ac:dyDescent="0.25">
      <c r="A68" s="95" t="s">
        <v>62</v>
      </c>
      <c r="B68" s="96" t="s">
        <v>98</v>
      </c>
      <c r="C68" s="97" t="s">
        <v>104</v>
      </c>
      <c r="D68" s="86"/>
      <c r="E68" s="86"/>
      <c r="F68" s="86"/>
      <c r="G68" s="88"/>
      <c r="H68" s="88">
        <f>IF(COUNTIF(L61:L67, FALSE) = COUNTIF(A61:A67, "9"), SUMIF(A61:A67, "9", H61:H67), SUMIF(L61:L67, TRUE, H61:H67))</f>
        <v>0</v>
      </c>
      <c r="I68" s="23" t="str">
        <f>IF(AND(COUNTIF(A61:A67, "9") &gt; 0, COUNTIF(L61:L67, FALSE) = COUNTIF(A61:A67, "9")), "Non totalisé", "")</f>
        <v/>
      </c>
      <c r="J68" s="90"/>
      <c r="K68" s="91"/>
      <c r="L68" s="86"/>
      <c r="M68" s="92"/>
      <c r="N68" s="93"/>
    </row>
    <row r="69" spans="1:14" s="94" customFormat="1" ht="12" x14ac:dyDescent="0.25">
      <c r="A69" s="85"/>
      <c r="B69" s="86"/>
      <c r="C69" s="87"/>
      <c r="D69" s="86"/>
      <c r="E69" s="86"/>
      <c r="F69" s="86"/>
      <c r="G69" s="88"/>
      <c r="H69" s="88"/>
      <c r="I69" s="89"/>
      <c r="J69" s="90"/>
      <c r="K69" s="91"/>
      <c r="L69" s="86"/>
      <c r="M69" s="92"/>
      <c r="N69" s="93"/>
    </row>
    <row r="70" spans="1:14" s="71" customFormat="1" x14ac:dyDescent="0.25">
      <c r="A70" s="112" t="s">
        <v>105</v>
      </c>
      <c r="B70" s="114" t="s">
        <v>46</v>
      </c>
      <c r="C70" s="116" t="s">
        <v>106</v>
      </c>
      <c r="D70" s="120"/>
      <c r="E70" s="120"/>
      <c r="F70" s="120"/>
      <c r="G70" s="125"/>
      <c r="H70" s="124"/>
      <c r="I70" s="129"/>
      <c r="J70" s="131"/>
      <c r="K70" s="110"/>
      <c r="L70" s="107"/>
      <c r="M70" s="111"/>
      <c r="N70" s="42"/>
    </row>
    <row r="71" spans="1:14" s="71" customFormat="1" x14ac:dyDescent="0.25">
      <c r="A71" s="106"/>
      <c r="B71" s="107"/>
      <c r="C71" s="117"/>
      <c r="D71" s="121"/>
      <c r="E71" s="121"/>
      <c r="F71" s="121"/>
      <c r="G71" s="126"/>
      <c r="H71" s="123"/>
      <c r="I71" s="108"/>
      <c r="J71" s="109"/>
      <c r="K71" s="110"/>
      <c r="L71" s="107"/>
      <c r="M71" s="111"/>
      <c r="N71" s="42"/>
    </row>
    <row r="72" spans="1:14" s="71" customFormat="1" x14ac:dyDescent="0.25">
      <c r="A72" s="106"/>
      <c r="B72" s="107"/>
      <c r="C72" s="118" t="s">
        <v>107</v>
      </c>
      <c r="D72" s="121"/>
      <c r="E72" s="121"/>
      <c r="F72" s="121"/>
      <c r="G72" s="126"/>
      <c r="H72" s="123">
        <f>SUMIF(L5:L69, TRUE, H5:H69)</f>
        <v>0</v>
      </c>
      <c r="I72" s="108"/>
      <c r="J72" s="109"/>
      <c r="K72" s="110"/>
      <c r="L72" s="107"/>
      <c r="M72" s="111"/>
      <c r="N72" s="42"/>
    </row>
    <row r="73" spans="1:14" s="71" customFormat="1" x14ac:dyDescent="0.25">
      <c r="A73" s="106"/>
      <c r="B73" s="107"/>
      <c r="C73" s="118" t="s">
        <v>108</v>
      </c>
      <c r="D73" s="121"/>
      <c r="E73" s="121"/>
      <c r="F73" s="121"/>
      <c r="G73" s="126"/>
      <c r="H73" s="123">
        <f>IF(COUNTIF(K5:K69, FALSE) = 0, ROUND(TAUXTVA1 * SUMIF(M5:M69, TAUXTVA1, H5:H69), 2)+ ROUND(TAUXTVA2 * SUMIF(M5:M69, TAUXTVA2, H5:H69), 2)+ ROUND(TAUXTVA3 * SUMIF(M5:M69, TAUXTVA3, H5:H69), 2)+ ROUND(TAUXTVA4 * SUMIF(M5:M69, TAUXTVA4, H5:H69), 2), "Présence d'un taux de TVA non supporté,")</f>
        <v>0</v>
      </c>
      <c r="I73" s="108"/>
      <c r="J73" s="109"/>
      <c r="K73" s="110"/>
      <c r="L73" s="107"/>
      <c r="M73" s="111"/>
      <c r="N73" s="42"/>
    </row>
    <row r="74" spans="1:14" s="71" customFormat="1" x14ac:dyDescent="0.25">
      <c r="A74" s="113"/>
      <c r="B74" s="115"/>
      <c r="C74" s="119" t="s">
        <v>109</v>
      </c>
      <c r="D74" s="122"/>
      <c r="E74" s="122"/>
      <c r="F74" s="122"/>
      <c r="G74" s="127"/>
      <c r="H74" s="128">
        <f>IF(COUNTIF(K6:K70, FALSE) = 0, H72 + H73, "calcul de la TVA impossible.")</f>
        <v>0</v>
      </c>
      <c r="I74" s="130"/>
      <c r="J74" s="132"/>
      <c r="K74" s="110"/>
      <c r="L74" s="107"/>
      <c r="M74" s="111"/>
      <c r="N74" s="42"/>
    </row>
  </sheetData>
  <sheetProtection algorithmName="SHA-512" hashValue="hS+m+6hEYTBbY+hfe+NV+W2KL2bMQdvuj/KDxBuzj/owQkLM2KWhOYgwih2GM/NhjDdJG9uUXKGQyD7T8Nxhfg==" saltValue="pjMoZQ/OX2A3OwH/aLxkZg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3" t="s">
        <v>110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34" t="s">
        <v>111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n°04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DOUBLAGES - CLOISONS - FAUX PLAFONDS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g08ebQnH1GqpVb0RpKfS+L86xHt7QY2iX8R4Eb6fnrd8iPJELUFm78yQCdkq9KMOOtuoNt/OzH5rDOk2wZyv8w==" saltValue="lx/22TRLWIWs5ir7SpbjEg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35" t="s">
        <v>112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35" t="s">
        <v>113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36" t="s">
        <v>114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36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35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37" t="s">
        <v>115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36" t="s">
        <v>116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36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5" t="s">
        <v>117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37" t="s">
        <v>118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fXShvcMaACNUK/zLruxKd19eHpF8vJymY/dXfBKV2Lny7di8c1Bs0OeuGjy6C2qwURBl2/+4Kd6JjBZNKscYeQ==" saltValue="SWg02Y8/sM8OEtqmuSBlyQ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2023-07-04T10:46:53Z</dcterms:modified>
</cp:coreProperties>
</file>