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0589A9D2-E1D9-4509-AC3A-D1033D305474}" xr6:coauthVersionLast="47" xr6:coauthVersionMax="47" xr10:uidLastSave="{00000000-0000-0000-0000-000000000000}"/>
  <workbookProtection workbookAlgorithmName="SHA-512" workbookHashValue="OGJo1qPR/yNrwIsmS96IwDGPW6Ffd44MVE6mr1jUzX7CXbhr+QRifpHTIKlzRFoEcYRwYeivUu6ch1ZUTSifGQ==" workbookSaltValue="vETrRUH/cRvGGJZy0qpa9g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I16" i="1"/>
  <c r="H16" i="1"/>
  <c r="L12" i="1"/>
  <c r="K12" i="1"/>
  <c r="M12" i="1" s="1"/>
  <c r="H12" i="1"/>
  <c r="L8" i="1"/>
  <c r="K8" i="1"/>
  <c r="H8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M8" i="1" l="1"/>
  <c r="H21" i="1" s="1"/>
  <c r="H22" i="1" s="1"/>
</calcChain>
</file>

<file path=xl/sharedStrings.xml><?xml version="1.0" encoding="utf-8"?>
<sst xmlns="http://schemas.openxmlformats.org/spreadsheetml/2006/main" count="92" uniqueCount="78">
  <si>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</si>
  <si>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</si>
  <si>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</si>
  <si>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</si>
  <si>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</si>
  <si>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</si>
  <si>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</si>
  <si>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</si>
  <si>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</si>
  <si>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</si>
  <si>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</si>
  <si>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</si>
  <si>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</si>
  <si>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</si>
  <si>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</si>
  <si>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</si>
  <si>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</si>
  <si>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</si>
  <si>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</si>
  <si>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</si>
  <si>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</si>
  <si>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</si>
  <si>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</si>
  <si>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</si>
  <si>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</si>
  <si>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</si>
  <si>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</si>
  <si>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</si>
  <si>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</si>
  <si>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</si>
  <si>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</si>
  <si>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</si>
  <si>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</si>
  <si>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</si>
  <si>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</si>
  <si>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</si>
  <si>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</si>
  <si>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</si>
  <si>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</si>
  <si>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</si>
  <si>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</si>
  <si>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</si>
  <si>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</si>
  <si>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</si>
  <si>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</si>
  <si>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</si>
  <si>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n°07</t>
  </si>
  <si>
    <t>PARQUETS -SOLS SOUPLES</t>
  </si>
  <si>
    <t>6</t>
  </si>
  <si>
    <t>1</t>
  </si>
  <si>
    <t>Parquets</t>
  </si>
  <si>
    <t>9</t>
  </si>
  <si>
    <t>1.1</t>
  </si>
  <si>
    <t>Ragréage P3 sur support ancien</t>
  </si>
  <si>
    <t>M2</t>
  </si>
  <si>
    <t>L</t>
  </si>
  <si>
    <t>Localisation : SSol des logements 04/05/06</t>
  </si>
  <si>
    <t>Localisation : REZ DE CHAUSSéE Log 05</t>
  </si>
  <si>
    <t>9.&amp;</t>
  </si>
  <si>
    <t>1.2</t>
  </si>
  <si>
    <t>Parquets STRATIFIE</t>
  </si>
  <si>
    <t>Localisation : SSol Log 04/05/06</t>
  </si>
  <si>
    <t>6.&amp;</t>
  </si>
  <si>
    <t>Total du sous-chapitre Parquets</t>
  </si>
  <si>
    <t>2.&amp;</t>
  </si>
  <si>
    <t>Total du lot PARQUETS -SOLS SOUPLES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</si>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</sst>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D7E6CA39-A238-2F1D-3A33-49B1D303A548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46C118FF-0CEB-46FA-A7CB-B4B3835B4978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BF1E5429-1B4F-CE66-3280-77D652CF73CB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868951E1-482E-4772-ADBA-4A195C037525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3E94AE64-200D-9722-DCE2-29D5639FA65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812FAF53-120F-4B44-A5AD-568FA86A614F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tabSelected="1" topLeftCell="B1" workbookViewId="0">
      <selection activeCell="F8" sqref="F8"/>
    </sheetView>
  </sheetViews>
  <sheetFormatPr baseColWidth="10" defaultRowHeight="13.2" x14ac:dyDescent="0.25"/>
  <cols>
    <col min="1" max="1" width="1.33203125" style="39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1" customWidth="1"/>
    <col min="11" max="11" width="5" style="48" hidden="1" customWidth="1"/>
    <col min="12" max="12" width="5.5546875" style="49" hidden="1" customWidth="1"/>
    <col min="13" max="13" width="4.5546875" style="47" hidden="1" customWidth="1"/>
    <col min="14" max="14" width="14" style="42" customWidth="1"/>
  </cols>
  <sheetData>
    <row r="1" spans="1:14" x14ac:dyDescent="0.25">
      <c r="A1" s="70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5" t="str">
        <f xml:space="preserve"> Paramètres!$C$9 &amp; " " &amp; Paramètres!$C$11</f>
        <v>Lot n°07 PARQUETS -SOLS SOUPLES</v>
      </c>
      <c r="K1" s="46"/>
      <c r="L1" s="46"/>
      <c r="M1" s="46"/>
    </row>
    <row r="2" spans="1:14" x14ac:dyDescent="0.25">
      <c r="A2" s="13"/>
      <c r="B2" s="40"/>
      <c r="C2" s="15"/>
      <c r="D2" s="12"/>
      <c r="E2" s="12"/>
      <c r="F2" s="12"/>
      <c r="G2" s="17"/>
      <c r="H2" s="17"/>
      <c r="I2" s="24"/>
      <c r="J2" s="50" t="str">
        <f xml:space="preserve"> Paramètres!$C$13</f>
        <v>28/04/2023</v>
      </c>
      <c r="K2" s="46"/>
      <c r="L2" s="46"/>
      <c r="M2" s="46"/>
    </row>
    <row r="3" spans="1:14" s="21" customFormat="1" ht="25.5" customHeight="1" x14ac:dyDescent="0.25">
      <c r="A3" s="38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4" t="s">
        <v>7</v>
      </c>
      <c r="K3" s="22" t="s">
        <v>26</v>
      </c>
      <c r="L3" s="22" t="s">
        <v>27</v>
      </c>
      <c r="M3" s="44" t="s">
        <v>28</v>
      </c>
      <c r="N3" s="43"/>
    </row>
    <row r="4" spans="1:14" s="81" customFormat="1" ht="17.399999999999999" x14ac:dyDescent="0.3">
      <c r="A4" s="72"/>
      <c r="B4" s="73"/>
      <c r="C4" s="74"/>
      <c r="D4" s="73"/>
      <c r="E4" s="73"/>
      <c r="F4" s="73"/>
      <c r="G4" s="75"/>
      <c r="H4" s="75"/>
      <c r="I4" s="76"/>
      <c r="J4" s="77"/>
      <c r="K4" s="78"/>
      <c r="L4" s="73"/>
      <c r="M4" s="79"/>
      <c r="N4" s="80"/>
    </row>
    <row r="5" spans="1:14" s="81" customFormat="1" ht="17.399999999999999" x14ac:dyDescent="0.3">
      <c r="A5" s="82" t="s">
        <v>45</v>
      </c>
      <c r="B5" s="83" t="s">
        <v>46</v>
      </c>
      <c r="C5" s="84" t="s">
        <v>47</v>
      </c>
      <c r="D5" s="73"/>
      <c r="E5" s="73"/>
      <c r="F5" s="73"/>
      <c r="G5" s="75"/>
      <c r="H5" s="75"/>
      <c r="I5" s="76"/>
      <c r="J5" s="77"/>
      <c r="K5" s="78"/>
      <c r="L5" s="73"/>
      <c r="M5" s="79"/>
      <c r="N5" s="80"/>
    </row>
    <row r="6" spans="1:14" s="81" customFormat="1" ht="17.399999999999999" x14ac:dyDescent="0.3">
      <c r="A6" s="72"/>
      <c r="B6" s="73"/>
      <c r="C6" s="74"/>
      <c r="D6" s="73"/>
      <c r="E6" s="73"/>
      <c r="F6" s="73"/>
      <c r="G6" s="75"/>
      <c r="H6" s="75"/>
      <c r="I6" s="76"/>
      <c r="J6" s="77"/>
      <c r="K6" s="78"/>
      <c r="L6" s="73"/>
      <c r="M6" s="79"/>
      <c r="N6" s="80"/>
    </row>
    <row r="7" spans="1:14" s="94" customFormat="1" ht="12.6" thickBot="1" x14ac:dyDescent="0.3">
      <c r="A7" s="95" t="s">
        <v>48</v>
      </c>
      <c r="B7" s="96" t="s">
        <v>49</v>
      </c>
      <c r="C7" s="97" t="s">
        <v>50</v>
      </c>
      <c r="D7" s="86"/>
      <c r="E7" s="86"/>
      <c r="F7" s="86"/>
      <c r="G7" s="88"/>
      <c r="H7" s="88"/>
      <c r="I7" s="89"/>
      <c r="J7" s="90"/>
      <c r="K7" s="91"/>
      <c r="L7" s="86"/>
      <c r="M7" s="92"/>
      <c r="N7" s="93"/>
    </row>
    <row r="8" spans="1:14" ht="14.4" thickTop="1" thickBot="1" x14ac:dyDescent="0.3">
      <c r="A8" s="98" t="s">
        <v>51</v>
      </c>
      <c r="B8" s="99" t="s">
        <v>52</v>
      </c>
      <c r="C8" s="100" t="s">
        <v>53</v>
      </c>
      <c r="D8" s="99" t="s">
        <v>54</v>
      </c>
      <c r="E8" s="101">
        <v>131.77000000000001</v>
      </c>
      <c r="F8" s="102"/>
      <c r="G8" s="103"/>
      <c r="H8" s="18" t="str">
        <f>IF(ISBLANK(G8), "", IF(ISBLANK(F8), ROUND(E8 * ROUND(G8, 2), 2), ROUND(F8 * ROUND(G8, 2), 2)))</f>
        <v/>
      </c>
      <c r="I8" s="104" t="s">
        <v>44</v>
      </c>
      <c r="J8" s="41">
        <v>0.2</v>
      </c>
      <c r="K8" s="48" t="b">
        <f>IF(AND(COUNTIF(TAUXTVA1:TAUXTVA4, J8) = 0, J8 &lt;&gt; 0), FALSE, IF(ISBLANK(J8), FALSE, TRUE))</f>
        <v>1</v>
      </c>
      <c r="L8" s="49" t="b">
        <f>IF(AND(A8 = "9", OR(I8 = "Variante", I8 = "Option")), FALSE, TRUE)</f>
        <v>1</v>
      </c>
      <c r="M8" s="47">
        <f>IF(AND(L8 = TRUE, K8 = TRUE), J8, "")</f>
        <v>0.2</v>
      </c>
    </row>
    <row r="9" spans="1:14" ht="13.8" thickTop="1" x14ac:dyDescent="0.25">
      <c r="A9" s="98" t="s">
        <v>55</v>
      </c>
      <c r="C9" s="100" t="s">
        <v>56</v>
      </c>
    </row>
    <row r="10" spans="1:14" x14ac:dyDescent="0.25">
      <c r="A10" s="98" t="s">
        <v>55</v>
      </c>
      <c r="C10" s="100" t="s">
        <v>57</v>
      </c>
    </row>
    <row r="11" spans="1:14" ht="13.8" thickBot="1" x14ac:dyDescent="0.3">
      <c r="A11" s="98" t="s">
        <v>58</v>
      </c>
    </row>
    <row r="12" spans="1:14" ht="14.4" thickTop="1" thickBot="1" x14ac:dyDescent="0.3">
      <c r="A12" s="98" t="s">
        <v>51</v>
      </c>
      <c r="B12" s="99" t="s">
        <v>59</v>
      </c>
      <c r="C12" s="100" t="s">
        <v>60</v>
      </c>
      <c r="D12" s="99" t="s">
        <v>54</v>
      </c>
      <c r="E12" s="101">
        <v>131.77000000000001</v>
      </c>
      <c r="F12" s="102"/>
      <c r="G12" s="103"/>
      <c r="H12" s="18" t="str">
        <f>IF(ISBLANK(G12), "", IF(ISBLANK(F12), ROUND(E12 * ROUND(G12, 2), 2), ROUND(F12 * ROUND(G12, 2), 2)))</f>
        <v/>
      </c>
      <c r="I12" s="104" t="s">
        <v>44</v>
      </c>
      <c r="J12" s="41">
        <v>0.2</v>
      </c>
      <c r="K12" s="48" t="b">
        <f>IF(AND(COUNTIF(TAUXTVA1:TAUXTVA4, J12) = 0, J12 &lt;&gt; 0), FALSE, IF(ISBLANK(J12), FALSE, TRUE))</f>
        <v>1</v>
      </c>
      <c r="L12" s="49" t="b">
        <f>IF(AND(A12 = "9", OR(I12 = "Variante", I12 = "Option")), FALSE, TRUE)</f>
        <v>1</v>
      </c>
      <c r="M12" s="47">
        <f>IF(AND(L12 = TRUE, K12 = TRUE), J12, "")</f>
        <v>0.2</v>
      </c>
    </row>
    <row r="13" spans="1:14" ht="13.8" thickTop="1" x14ac:dyDescent="0.25">
      <c r="A13" s="98" t="s">
        <v>55</v>
      </c>
      <c r="C13" s="100" t="s">
        <v>61</v>
      </c>
    </row>
    <row r="14" spans="1:14" x14ac:dyDescent="0.25">
      <c r="A14" s="98" t="s">
        <v>55</v>
      </c>
      <c r="C14" s="100" t="s">
        <v>57</v>
      </c>
    </row>
    <row r="15" spans="1:14" x14ac:dyDescent="0.25">
      <c r="A15" s="98" t="s">
        <v>58</v>
      </c>
    </row>
    <row r="16" spans="1:14" s="94" customFormat="1" ht="12" x14ac:dyDescent="0.25">
      <c r="A16" s="95" t="s">
        <v>62</v>
      </c>
      <c r="B16" s="96" t="s">
        <v>49</v>
      </c>
      <c r="C16" s="97" t="s">
        <v>63</v>
      </c>
      <c r="D16" s="86"/>
      <c r="E16" s="86"/>
      <c r="F16" s="86"/>
      <c r="G16" s="88"/>
      <c r="H16" s="88">
        <f>IF(COUNTIF(L7:L15, FALSE) = COUNTIF(A7:A15, "9"), SUMIF(A7:A15, "9", H7:H15), SUMIF(L7:L15, TRUE, H7:H15))</f>
        <v>0</v>
      </c>
      <c r="I16" s="23" t="str">
        <f>IF(AND(COUNTIF(A7:A15, "9") &gt; 0, COUNTIF(L7:L15, FALSE) = COUNTIF(A7:A15, "9")), "Non totalisé", "")</f>
        <v/>
      </c>
      <c r="J16" s="90"/>
      <c r="K16" s="91"/>
      <c r="L16" s="86"/>
      <c r="M16" s="92"/>
      <c r="N16" s="93"/>
    </row>
    <row r="17" spans="1:14" s="94" customFormat="1" ht="12" x14ac:dyDescent="0.25">
      <c r="A17" s="85"/>
      <c r="B17" s="86"/>
      <c r="C17" s="87"/>
      <c r="D17" s="86"/>
      <c r="E17" s="86"/>
      <c r="F17" s="86"/>
      <c r="G17" s="88"/>
      <c r="H17" s="88"/>
      <c r="I17" s="89"/>
      <c r="J17" s="90"/>
      <c r="K17" s="91"/>
      <c r="L17" s="86"/>
      <c r="M17" s="92"/>
      <c r="N17" s="93"/>
    </row>
    <row r="18" spans="1:14" s="71" customFormat="1" x14ac:dyDescent="0.25">
      <c r="A18" s="111" t="s">
        <v>64</v>
      </c>
      <c r="B18" s="113" t="s">
        <v>46</v>
      </c>
      <c r="C18" s="115" t="s">
        <v>65</v>
      </c>
      <c r="D18" s="119"/>
      <c r="E18" s="119"/>
      <c r="F18" s="119"/>
      <c r="G18" s="124"/>
      <c r="H18" s="123"/>
      <c r="I18" s="128"/>
      <c r="J18" s="130"/>
      <c r="K18" s="109"/>
      <c r="L18" s="106"/>
      <c r="M18" s="110"/>
      <c r="N18" s="42"/>
    </row>
    <row r="19" spans="1:14" s="71" customFormat="1" x14ac:dyDescent="0.25">
      <c r="A19" s="105"/>
      <c r="B19" s="106"/>
      <c r="C19" s="116"/>
      <c r="D19" s="120"/>
      <c r="E19" s="120"/>
      <c r="F19" s="120"/>
      <c r="G19" s="125"/>
      <c r="H19" s="122"/>
      <c r="I19" s="107"/>
      <c r="J19" s="108"/>
      <c r="K19" s="109"/>
      <c r="L19" s="106"/>
      <c r="M19" s="110"/>
      <c r="N19" s="42"/>
    </row>
    <row r="20" spans="1:14" s="71" customFormat="1" x14ac:dyDescent="0.25">
      <c r="A20" s="105"/>
      <c r="B20" s="106"/>
      <c r="C20" s="117" t="s">
        <v>66</v>
      </c>
      <c r="D20" s="120"/>
      <c r="E20" s="120"/>
      <c r="F20" s="120"/>
      <c r="G20" s="125"/>
      <c r="H20" s="122">
        <f>SUMIF(L5:L17, TRUE, H5:H17)</f>
        <v>0</v>
      </c>
      <c r="I20" s="107"/>
      <c r="J20" s="108"/>
      <c r="K20" s="109"/>
      <c r="L20" s="106"/>
      <c r="M20" s="110"/>
      <c r="N20" s="42"/>
    </row>
    <row r="21" spans="1:14" s="71" customFormat="1" x14ac:dyDescent="0.25">
      <c r="A21" s="105"/>
      <c r="B21" s="106"/>
      <c r="C21" s="117" t="s">
        <v>67</v>
      </c>
      <c r="D21" s="120"/>
      <c r="E21" s="120"/>
      <c r="F21" s="120"/>
      <c r="G21" s="125"/>
      <c r="H21" s="122">
        <f>IF(COUNTIF(K5:K17, FALSE) = 0, ROUND(TAUXTVA1 * SUMIF(M5:M17, TAUXTVA1, H5:H17), 2)+ ROUND(TAUXTVA2 * SUMIF(M5:M17, TAUXTVA2, H5:H17), 2)+ ROUND(TAUXTVA3 * SUMIF(M5:M17, TAUXTVA3, H5:H17), 2)+ ROUND(TAUXTVA4 * SUMIF(M5:M17, TAUXTVA4, H5:H17), 2), "Présence d'un taux de TVA non supporté,")</f>
        <v>0</v>
      </c>
      <c r="I21" s="107"/>
      <c r="J21" s="108"/>
      <c r="K21" s="109"/>
      <c r="L21" s="106"/>
      <c r="M21" s="110"/>
      <c r="N21" s="42"/>
    </row>
    <row r="22" spans="1:14" s="71" customFormat="1" x14ac:dyDescent="0.25">
      <c r="A22" s="112"/>
      <c r="B22" s="114"/>
      <c r="C22" s="118" t="s">
        <v>68</v>
      </c>
      <c r="D22" s="121"/>
      <c r="E22" s="121"/>
      <c r="F22" s="121"/>
      <c r="G22" s="126"/>
      <c r="H22" s="127">
        <f>IF(COUNTIF(K6:K18, FALSE) = 0, H20 + H21, "calcul de la TVA impossible.")</f>
        <v>0</v>
      </c>
      <c r="I22" s="129"/>
      <c r="J22" s="131"/>
      <c r="K22" s="109"/>
      <c r="L22" s="106"/>
      <c r="M22" s="110"/>
      <c r="N22" s="42"/>
    </row>
  </sheetData>
  <sheetProtection algorithmName="SHA-512" hashValue="RTtzCfjHmC5MnxEwHjizROmJ25LuS4eWrrJDa1alm4q1f/dhnFbvTXSP1uoFZILYUc7TdrT7PAx0oqdcSROQfw==" saltValue="oBueyO79DNE6prL0IJj2Sw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2" t="s">
        <v>69</v>
      </c>
      <c r="C1" s="1"/>
      <c r="D1" s="1"/>
      <c r="E1" s="1"/>
      <c r="F1" s="2"/>
      <c r="G1" s="11"/>
    </row>
    <row r="2" spans="2:7" ht="9.75" customHeight="1" x14ac:dyDescent="0.25">
      <c r="B2" s="52"/>
      <c r="C2" s="3"/>
      <c r="D2" s="3"/>
      <c r="E2" s="3"/>
      <c r="F2" s="4"/>
    </row>
    <row r="3" spans="2:7" ht="9.75" customHeight="1" x14ac:dyDescent="0.25">
      <c r="B3" s="52"/>
      <c r="C3" s="3"/>
      <c r="D3" s="3"/>
      <c r="E3" s="3"/>
      <c r="F3" s="4"/>
    </row>
    <row r="4" spans="2:7" ht="9.75" customHeight="1" x14ac:dyDescent="0.25">
      <c r="B4" s="52"/>
      <c r="C4" s="3"/>
      <c r="D4" s="3"/>
      <c r="E4" s="3"/>
      <c r="F4" s="4"/>
    </row>
    <row r="5" spans="2:7" ht="9.75" customHeight="1" x14ac:dyDescent="0.25">
      <c r="B5" s="52"/>
      <c r="C5" s="3"/>
      <c r="D5" s="3"/>
      <c r="E5" s="3"/>
      <c r="F5" s="4"/>
    </row>
    <row r="6" spans="2:7" x14ac:dyDescent="0.25">
      <c r="B6" s="52"/>
      <c r="C6" s="3"/>
      <c r="D6" s="3"/>
      <c r="E6" s="3"/>
      <c r="F6" s="4"/>
    </row>
    <row r="7" spans="2:7" ht="9.75" customHeight="1" x14ac:dyDescent="0.25">
      <c r="B7" s="52"/>
      <c r="C7" s="3"/>
      <c r="D7" s="3"/>
      <c r="E7" s="3"/>
      <c r="F7" s="4"/>
    </row>
    <row r="8" spans="2:7" ht="9.75" customHeight="1" x14ac:dyDescent="0.25">
      <c r="B8" s="52"/>
      <c r="C8" s="3"/>
      <c r="D8" s="3"/>
      <c r="E8" s="3"/>
      <c r="F8" s="4"/>
    </row>
    <row r="9" spans="2:7" ht="9.75" customHeight="1" x14ac:dyDescent="0.25">
      <c r="B9" s="52"/>
      <c r="C9" s="3"/>
      <c r="D9" s="3"/>
      <c r="E9" s="3"/>
      <c r="F9" s="4"/>
    </row>
    <row r="10" spans="2:7" ht="9.75" customHeight="1" x14ac:dyDescent="0.25">
      <c r="B10" s="52"/>
      <c r="C10" s="3"/>
      <c r="D10" s="3"/>
      <c r="E10" s="3"/>
      <c r="F10" s="4"/>
    </row>
    <row r="11" spans="2:7" x14ac:dyDescent="0.25">
      <c r="B11" s="52"/>
      <c r="C11" s="3"/>
      <c r="D11" s="3"/>
      <c r="E11" s="3"/>
      <c r="F11" s="4"/>
    </row>
    <row r="12" spans="2:7" ht="9.75" customHeight="1" x14ac:dyDescent="0.25">
      <c r="B12" s="52"/>
      <c r="C12" s="54" t="str">
        <f>IF(Paramètres!$C$5&lt;&gt;"", Paramètres!$C$5, "")</f>
        <v>VILLA BELLEVUE EVIAN</v>
      </c>
      <c r="D12" s="54"/>
      <c r="E12" s="54"/>
      <c r="F12" s="55"/>
    </row>
    <row r="13" spans="2:7" ht="9.75" customHeight="1" x14ac:dyDescent="0.25">
      <c r="B13" s="52"/>
      <c r="C13" s="54"/>
      <c r="D13" s="54"/>
      <c r="E13" s="54"/>
      <c r="F13" s="55"/>
    </row>
    <row r="14" spans="2:7" ht="9.75" customHeight="1" x14ac:dyDescent="0.25">
      <c r="B14" s="52"/>
      <c r="C14" s="54"/>
      <c r="D14" s="54"/>
      <c r="E14" s="54"/>
      <c r="F14" s="55"/>
    </row>
    <row r="15" spans="2:7" ht="9.75" customHeight="1" x14ac:dyDescent="0.25">
      <c r="B15" s="52"/>
      <c r="C15" s="54"/>
      <c r="D15" s="54"/>
      <c r="E15" s="54"/>
      <c r="F15" s="55"/>
    </row>
    <row r="16" spans="2:7" ht="12.75" customHeight="1" x14ac:dyDescent="0.25">
      <c r="B16" s="52"/>
      <c r="C16" s="54"/>
      <c r="D16" s="54"/>
      <c r="E16" s="54"/>
      <c r="F16" s="55"/>
    </row>
    <row r="17" spans="2:10" ht="9.75" customHeight="1" x14ac:dyDescent="0.25">
      <c r="B17" s="52"/>
      <c r="C17" s="3"/>
      <c r="D17" s="3"/>
      <c r="E17" s="3"/>
      <c r="F17" s="4"/>
    </row>
    <row r="18" spans="2:10" ht="9.75" customHeight="1" x14ac:dyDescent="0.25">
      <c r="B18" s="52"/>
      <c r="C18" s="3"/>
      <c r="D18" s="3"/>
      <c r="E18" s="3"/>
      <c r="F18" s="4"/>
    </row>
    <row r="19" spans="2:10" ht="9.75" customHeight="1" x14ac:dyDescent="0.25">
      <c r="B19" s="52"/>
      <c r="C19" s="3"/>
      <c r="D19" s="3"/>
      <c r="E19" s="3"/>
      <c r="F19" s="4"/>
    </row>
    <row r="20" spans="2:10" ht="9.75" customHeight="1" x14ac:dyDescent="0.25">
      <c r="B20" s="52"/>
      <c r="C20" s="3"/>
      <c r="D20" s="3"/>
      <c r="E20" s="3"/>
      <c r="F20" s="4"/>
    </row>
    <row r="21" spans="2:10" ht="12.75" customHeight="1" x14ac:dyDescent="0.25">
      <c r="B21" s="52"/>
      <c r="C21" s="56" t="str">
        <f>IF(Paramètres!$C$24&lt;&gt;"", Paramètres!$C$24, "")</f>
        <v>6 boulevard Jean Jaurès</v>
      </c>
      <c r="D21" s="56"/>
      <c r="E21" s="56"/>
      <c r="F21" s="57"/>
    </row>
    <row r="22" spans="2:10" ht="9.75" customHeight="1" x14ac:dyDescent="0.25">
      <c r="B22" s="52"/>
      <c r="C22" s="56"/>
      <c r="D22" s="56"/>
      <c r="E22" s="56"/>
      <c r="F22" s="57"/>
    </row>
    <row r="23" spans="2:10" ht="9.75" customHeight="1" x14ac:dyDescent="0.25">
      <c r="B23" s="52"/>
      <c r="C23" s="58" t="str">
        <f>IF(Paramètres!$C$26&lt;&gt;"", Paramètres!$C$26, "")</f>
        <v>74500 EVIAN</v>
      </c>
      <c r="D23" s="58"/>
      <c r="E23" s="58"/>
      <c r="F23" s="59"/>
    </row>
    <row r="24" spans="2:10" ht="9.75" customHeight="1" x14ac:dyDescent="0.25">
      <c r="B24" s="52"/>
      <c r="C24" s="58"/>
      <c r="D24" s="58"/>
      <c r="E24" s="58"/>
      <c r="F24" s="59"/>
    </row>
    <row r="25" spans="2:10" ht="9.75" customHeight="1" x14ac:dyDescent="0.25">
      <c r="B25" s="52"/>
      <c r="C25" s="56" t="str">
        <f>IF(Paramètres!$C$28&lt;&gt;"", Paramètres!$C$28, "")</f>
        <v/>
      </c>
      <c r="D25" s="56"/>
      <c r="E25" s="56"/>
      <c r="F25" s="57"/>
    </row>
    <row r="26" spans="2:10" x14ac:dyDescent="0.25">
      <c r="B26" s="52"/>
      <c r="C26" s="56"/>
      <c r="D26" s="56"/>
      <c r="E26" s="56"/>
      <c r="F26" s="57"/>
    </row>
    <row r="27" spans="2:10" ht="9.75" customHeight="1" x14ac:dyDescent="0.25">
      <c r="B27" s="52"/>
      <c r="C27" s="3"/>
      <c r="D27" s="3"/>
      <c r="E27" s="3"/>
      <c r="F27" s="4"/>
    </row>
    <row r="28" spans="2:10" ht="9.75" customHeight="1" x14ac:dyDescent="0.25">
      <c r="B28" s="52"/>
      <c r="C28" s="3"/>
      <c r="D28" s="3"/>
      <c r="E28" s="3"/>
      <c r="F28" s="4"/>
    </row>
    <row r="29" spans="2:10" ht="9.75" customHeight="1" x14ac:dyDescent="0.25">
      <c r="B29" s="52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2"/>
      <c r="C30" s="6"/>
      <c r="D30" s="6"/>
      <c r="E30" s="6"/>
      <c r="F30" s="7"/>
    </row>
    <row r="31" spans="2:10" x14ac:dyDescent="0.25">
      <c r="B31" s="52"/>
      <c r="C31" s="133" t="s">
        <v>70</v>
      </c>
      <c r="D31" s="60"/>
      <c r="E31" s="60"/>
      <c r="F31" s="61"/>
    </row>
    <row r="32" spans="2:10" ht="9.75" customHeight="1" x14ac:dyDescent="0.25">
      <c r="B32" s="52"/>
      <c r="C32" s="60"/>
      <c r="D32" s="60"/>
      <c r="E32" s="60"/>
      <c r="F32" s="61"/>
    </row>
    <row r="33" spans="2:6" ht="9.75" customHeight="1" x14ac:dyDescent="0.25">
      <c r="B33" s="52"/>
      <c r="C33" s="60"/>
      <c r="D33" s="60"/>
      <c r="E33" s="60"/>
      <c r="F33" s="61"/>
    </row>
    <row r="34" spans="2:6" ht="9.75" customHeight="1" x14ac:dyDescent="0.25">
      <c r="B34" s="52"/>
      <c r="C34" s="60"/>
      <c r="D34" s="60"/>
      <c r="E34" s="60"/>
      <c r="F34" s="61"/>
    </row>
    <row r="35" spans="2:6" ht="9.75" customHeight="1" x14ac:dyDescent="0.25">
      <c r="B35" s="52"/>
      <c r="C35" s="60"/>
      <c r="D35" s="60"/>
      <c r="E35" s="60"/>
      <c r="F35" s="61"/>
    </row>
    <row r="36" spans="2:6" x14ac:dyDescent="0.25">
      <c r="B36" s="52"/>
      <c r="C36" s="60"/>
      <c r="D36" s="60"/>
      <c r="E36" s="60"/>
      <c r="F36" s="61"/>
    </row>
    <row r="37" spans="2:6" ht="9.75" customHeight="1" x14ac:dyDescent="0.25">
      <c r="B37" s="52"/>
      <c r="C37" s="60"/>
      <c r="D37" s="60"/>
      <c r="E37" s="60"/>
      <c r="F37" s="61"/>
    </row>
    <row r="38" spans="2:6" ht="9.75" customHeight="1" x14ac:dyDescent="0.25">
      <c r="B38" s="52"/>
      <c r="C38" s="60"/>
      <c r="D38" s="60"/>
      <c r="E38" s="60"/>
      <c r="F38" s="61"/>
    </row>
    <row r="39" spans="2:6" ht="9.75" customHeight="1" x14ac:dyDescent="0.25">
      <c r="B39" s="52"/>
      <c r="C39" s="60"/>
      <c r="D39" s="60"/>
      <c r="E39" s="60"/>
      <c r="F39" s="61"/>
    </row>
    <row r="40" spans="2:6" ht="9.75" customHeight="1" x14ac:dyDescent="0.25">
      <c r="B40" s="52"/>
      <c r="C40" s="60"/>
      <c r="D40" s="60"/>
      <c r="E40" s="60"/>
      <c r="F40" s="61"/>
    </row>
    <row r="41" spans="2:6" ht="12.75" customHeight="1" x14ac:dyDescent="0.25">
      <c r="B41" s="52"/>
      <c r="C41" s="60"/>
      <c r="D41" s="60"/>
      <c r="E41" s="60"/>
      <c r="F41" s="61"/>
    </row>
    <row r="42" spans="2:6" ht="9.75" customHeight="1" x14ac:dyDescent="0.25">
      <c r="B42" s="52"/>
      <c r="C42" s="60"/>
      <c r="D42" s="60"/>
      <c r="E42" s="60"/>
      <c r="F42" s="61"/>
    </row>
    <row r="43" spans="2:6" ht="9.75" customHeight="1" x14ac:dyDescent="0.25">
      <c r="B43" s="52"/>
      <c r="C43" s="60"/>
      <c r="D43" s="60"/>
      <c r="E43" s="60"/>
      <c r="F43" s="61"/>
    </row>
    <row r="44" spans="2:6" ht="9.75" customHeight="1" x14ac:dyDescent="0.25">
      <c r="B44" s="52"/>
      <c r="C44" s="60"/>
      <c r="D44" s="60"/>
      <c r="E44" s="60"/>
      <c r="F44" s="61"/>
    </row>
    <row r="45" spans="2:6" ht="9.75" customHeight="1" x14ac:dyDescent="0.25">
      <c r="B45" s="52"/>
      <c r="C45" s="60"/>
      <c r="D45" s="60"/>
      <c r="E45" s="60"/>
      <c r="F45" s="61"/>
    </row>
    <row r="46" spans="2:6" ht="12.75" customHeight="1" x14ac:dyDescent="0.25">
      <c r="B46" s="52"/>
      <c r="C46" s="60"/>
      <c r="D46" s="60"/>
      <c r="E46" s="60"/>
      <c r="F46" s="61"/>
    </row>
    <row r="47" spans="2:6" ht="9.75" customHeight="1" x14ac:dyDescent="0.25">
      <c r="B47" s="52"/>
      <c r="C47" s="3"/>
      <c r="D47" s="3"/>
      <c r="E47" s="3"/>
      <c r="F47" s="4"/>
    </row>
    <row r="48" spans="2:6" ht="9.75" customHeight="1" x14ac:dyDescent="0.25">
      <c r="B48" s="52"/>
      <c r="C48" s="62" t="str">
        <f xml:space="preserve"> Paramètres!$C$9 &amp; ""</f>
        <v>Lot n°07</v>
      </c>
      <c r="D48" s="62"/>
      <c r="E48" s="62"/>
      <c r="F48" s="63"/>
    </row>
    <row r="49" spans="2:6" ht="9.75" customHeight="1" x14ac:dyDescent="0.25">
      <c r="B49" s="52"/>
      <c r="C49" s="62"/>
      <c r="D49" s="62"/>
      <c r="E49" s="62"/>
      <c r="F49" s="63"/>
    </row>
    <row r="50" spans="2:6" ht="9.75" customHeight="1" x14ac:dyDescent="0.25">
      <c r="B50" s="52"/>
      <c r="C50" s="62"/>
      <c r="D50" s="62"/>
      <c r="E50" s="62"/>
      <c r="F50" s="63"/>
    </row>
    <row r="51" spans="2:6" ht="12.75" customHeight="1" x14ac:dyDescent="0.25">
      <c r="B51" s="52"/>
      <c r="C51" s="3"/>
      <c r="D51" s="3"/>
      <c r="E51" s="3"/>
      <c r="F51" s="4"/>
    </row>
    <row r="52" spans="2:6" ht="9.75" customHeight="1" x14ac:dyDescent="0.25">
      <c r="B52" s="52"/>
      <c r="C52" s="64" t="str">
        <f xml:space="preserve"> Paramètres!$C$11 &amp; ""</f>
        <v>PARQUETS -SOLS SOUPLES</v>
      </c>
      <c r="D52" s="64"/>
      <c r="E52" s="64"/>
      <c r="F52" s="65"/>
    </row>
    <row r="53" spans="2:6" ht="9.75" customHeight="1" x14ac:dyDescent="0.25">
      <c r="B53" s="52"/>
      <c r="C53" s="64"/>
      <c r="D53" s="64"/>
      <c r="E53" s="64"/>
      <c r="F53" s="65"/>
    </row>
    <row r="54" spans="2:6" ht="9.75" customHeight="1" x14ac:dyDescent="0.25">
      <c r="B54" s="52"/>
      <c r="C54" s="64"/>
      <c r="D54" s="64"/>
      <c r="E54" s="64"/>
      <c r="F54" s="65"/>
    </row>
    <row r="55" spans="2:6" ht="9.75" customHeight="1" x14ac:dyDescent="0.25">
      <c r="B55" s="52"/>
      <c r="C55" s="64"/>
      <c r="D55" s="64"/>
      <c r="E55" s="64"/>
      <c r="F55" s="65"/>
    </row>
    <row r="56" spans="2:6" x14ac:dyDescent="0.25">
      <c r="B56" s="52"/>
      <c r="C56" s="64"/>
      <c r="D56" s="64"/>
      <c r="E56" s="64"/>
      <c r="F56" s="65"/>
    </row>
    <row r="57" spans="2:6" ht="9.75" customHeight="1" x14ac:dyDescent="0.25">
      <c r="B57" s="52"/>
      <c r="C57" s="3"/>
      <c r="D57" s="3"/>
      <c r="E57" s="3"/>
      <c r="F57" s="4"/>
    </row>
    <row r="58" spans="2:6" ht="9.75" customHeight="1" x14ac:dyDescent="0.25">
      <c r="B58" s="52"/>
      <c r="C58" s="3"/>
      <c r="D58" s="3"/>
      <c r="E58" s="3"/>
      <c r="F58" s="4"/>
    </row>
    <row r="59" spans="2:6" ht="9.75" customHeight="1" x14ac:dyDescent="0.25">
      <c r="B59" s="52"/>
      <c r="C59" s="3"/>
      <c r="D59" s="3"/>
      <c r="E59" s="3"/>
      <c r="F59" s="4"/>
    </row>
    <row r="60" spans="2:6" ht="9.75" customHeight="1" x14ac:dyDescent="0.25">
      <c r="B60" s="52"/>
      <c r="C60" s="3"/>
      <c r="D60" s="3"/>
      <c r="E60" s="3"/>
      <c r="F60" s="4"/>
    </row>
    <row r="61" spans="2:6" x14ac:dyDescent="0.25">
      <c r="B61" s="52"/>
      <c r="C61" s="3"/>
      <c r="D61" s="3"/>
      <c r="E61" s="3"/>
      <c r="F61" s="4"/>
    </row>
    <row r="62" spans="2:6" ht="9.75" customHeight="1" x14ac:dyDescent="0.25">
      <c r="B62" s="52"/>
      <c r="C62" s="3"/>
      <c r="D62" s="3"/>
      <c r="E62" s="3"/>
      <c r="F62" s="4"/>
    </row>
    <row r="63" spans="2:6" ht="9.75" customHeight="1" x14ac:dyDescent="0.25">
      <c r="B63" s="52"/>
      <c r="C63" s="3"/>
      <c r="D63" s="3"/>
      <c r="E63" s="3"/>
      <c r="F63" s="4"/>
    </row>
    <row r="64" spans="2:6" ht="9.75" customHeight="1" x14ac:dyDescent="0.25">
      <c r="B64" s="52"/>
      <c r="C64" s="3"/>
      <c r="D64" s="3"/>
      <c r="E64" s="3"/>
      <c r="F64" s="4"/>
    </row>
    <row r="65" spans="2:6" ht="9.75" customHeight="1" x14ac:dyDescent="0.25">
      <c r="B65" s="52"/>
      <c r="C65" s="3"/>
      <c r="D65" s="6"/>
      <c r="E65" s="6"/>
      <c r="F65" s="4"/>
    </row>
    <row r="66" spans="2:6" ht="9.75" customHeight="1" x14ac:dyDescent="0.25">
      <c r="B66" s="52"/>
      <c r="C66" s="3"/>
      <c r="D66" s="6"/>
      <c r="E66" s="6"/>
      <c r="F66" s="4"/>
    </row>
    <row r="67" spans="2:6" ht="9.75" customHeight="1" x14ac:dyDescent="0.25">
      <c r="B67" s="52"/>
      <c r="C67" s="3"/>
      <c r="D67" s="6"/>
      <c r="E67" s="6"/>
      <c r="F67" s="4"/>
    </row>
    <row r="68" spans="2:6" ht="9.75" customHeight="1" x14ac:dyDescent="0.25">
      <c r="B68" s="52"/>
      <c r="C68" s="3"/>
      <c r="D68" s="6"/>
      <c r="E68" s="6"/>
      <c r="F68" s="4"/>
    </row>
    <row r="69" spans="2:6" ht="9.75" customHeight="1" x14ac:dyDescent="0.25">
      <c r="B69" s="52"/>
      <c r="C69" s="3"/>
      <c r="D69" s="6"/>
      <c r="E69" s="6"/>
      <c r="F69" s="4"/>
    </row>
    <row r="70" spans="2:6" ht="15.75" customHeight="1" x14ac:dyDescent="0.25">
      <c r="B70" s="52"/>
      <c r="C70" s="3"/>
      <c r="D70" s="6"/>
      <c r="E70" s="6"/>
      <c r="F70" s="4"/>
    </row>
    <row r="71" spans="2:6" ht="9.75" customHeight="1" x14ac:dyDescent="0.25">
      <c r="B71" s="52"/>
      <c r="C71" s="3"/>
      <c r="D71" s="51" t="s">
        <v>0</v>
      </c>
      <c r="E71" s="51" t="str">
        <f>IF(Paramètres!$C$7&lt;&gt;"", Paramètres!$C$7, "")</f>
        <v>23195</v>
      </c>
      <c r="F71" s="4"/>
    </row>
    <row r="72" spans="2:6" ht="9.75" customHeight="1" x14ac:dyDescent="0.25">
      <c r="B72" s="52"/>
      <c r="C72" s="3"/>
      <c r="D72" s="51"/>
      <c r="E72" s="51"/>
      <c r="F72" s="4"/>
    </row>
    <row r="73" spans="2:6" ht="9.75" customHeight="1" x14ac:dyDescent="0.25">
      <c r="B73" s="52"/>
      <c r="C73" s="3"/>
      <c r="D73" s="51" t="s">
        <v>1</v>
      </c>
      <c r="E73" s="66" t="str">
        <f>IF(Paramètres!$C$13&lt;&gt;"", Paramètres!$C$13, "")</f>
        <v>28/04/2023</v>
      </c>
      <c r="F73" s="4"/>
    </row>
    <row r="74" spans="2:6" ht="9.75" customHeight="1" x14ac:dyDescent="0.25">
      <c r="B74" s="52"/>
      <c r="C74" s="3"/>
      <c r="D74" s="51"/>
      <c r="E74" s="66"/>
      <c r="F74" s="4"/>
    </row>
    <row r="75" spans="2:6" ht="9.75" customHeight="1" x14ac:dyDescent="0.25">
      <c r="B75" s="52"/>
      <c r="C75" s="3"/>
      <c r="D75" s="51" t="s">
        <v>31</v>
      </c>
      <c r="E75" s="51" t="str">
        <f>IF(Paramètres!$C$15&lt;&gt;"", Paramètres!$C$15, "")</f>
        <v>DCE</v>
      </c>
      <c r="F75" s="4"/>
    </row>
    <row r="76" spans="2:6" ht="9.75" customHeight="1" x14ac:dyDescent="0.25">
      <c r="B76" s="52"/>
      <c r="C76" s="3"/>
      <c r="D76" s="51"/>
      <c r="E76" s="51"/>
      <c r="F76" s="4"/>
    </row>
    <row r="77" spans="2:6" ht="9.75" customHeight="1" x14ac:dyDescent="0.25">
      <c r="B77" s="52"/>
      <c r="C77" s="3"/>
      <c r="D77" s="51" t="s">
        <v>2</v>
      </c>
      <c r="E77" s="51" t="str">
        <f>IF(Paramètres!$C$17&lt;&gt;"", Paramètres!$C$17, "")</f>
        <v/>
      </c>
      <c r="F77" s="4"/>
    </row>
    <row r="78" spans="2:6" ht="9.75" customHeight="1" x14ac:dyDescent="0.25">
      <c r="B78" s="52"/>
      <c r="C78" s="3"/>
      <c r="D78" s="51"/>
      <c r="E78" s="51"/>
      <c r="F78" s="4"/>
    </row>
    <row r="79" spans="2:6" ht="9.75" customHeight="1" x14ac:dyDescent="0.25">
      <c r="B79" s="52"/>
      <c r="C79" s="3"/>
      <c r="D79" s="6"/>
      <c r="E79" s="6"/>
      <c r="F79" s="4"/>
    </row>
    <row r="80" spans="2:6" ht="9.75" customHeight="1" x14ac:dyDescent="0.25">
      <c r="B80" s="52"/>
      <c r="C80" s="3"/>
      <c r="D80" s="6"/>
      <c r="E80" s="6"/>
      <c r="F80" s="4"/>
    </row>
    <row r="81" spans="2:6" ht="9.75" customHeight="1" x14ac:dyDescent="0.25">
      <c r="B81" s="52"/>
      <c r="C81" s="3"/>
      <c r="D81" s="6"/>
      <c r="E81" s="6"/>
      <c r="F81" s="4"/>
    </row>
    <row r="82" spans="2:6" ht="9.75" customHeight="1" x14ac:dyDescent="0.25">
      <c r="B82" s="52"/>
      <c r="C82" s="3"/>
      <c r="D82" s="3"/>
      <c r="E82" s="3"/>
      <c r="F82" s="4"/>
    </row>
    <row r="83" spans="2:6" ht="9.75" customHeight="1" x14ac:dyDescent="0.25">
      <c r="B83" s="52"/>
      <c r="C83" s="3"/>
      <c r="D83" s="3"/>
      <c r="E83" s="3"/>
      <c r="F83" s="4"/>
    </row>
    <row r="84" spans="2:6" ht="9.75" customHeight="1" x14ac:dyDescent="0.25">
      <c r="B84" s="53"/>
      <c r="C84" s="8"/>
      <c r="D84" s="8"/>
      <c r="E84" s="8"/>
      <c r="F84" s="25"/>
    </row>
    <row r="696" spans="3:3" x14ac:dyDescent="0.25">
      <c r="C696" s="10"/>
    </row>
  </sheetData>
  <sheetProtection algorithmName="SHA-512" hashValue="MQjCY1f1mTcG4+Tmk0Gt7PfBcdSUt5eW2tnjXwRtvXfvPPx9HbqxgTCbTHVIhtQUn/E3J5SSMkqQcsM/raEWUw==" saltValue="V6PqEkxSm+GYL3sXsOdiHg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6" t="s">
        <v>23</v>
      </c>
    </row>
    <row r="3" spans="1:10" ht="25.5" customHeight="1" x14ac:dyDescent="0.25">
      <c r="A3" s="26" t="s">
        <v>9</v>
      </c>
      <c r="B3" s="28" t="s">
        <v>21</v>
      </c>
      <c r="C3" s="134" t="s">
        <v>71</v>
      </c>
      <c r="D3" s="68"/>
      <c r="E3" s="68"/>
      <c r="F3" s="68"/>
      <c r="G3" s="68"/>
      <c r="H3" s="68"/>
      <c r="I3" s="68"/>
      <c r="J3" s="69"/>
    </row>
    <row r="5" spans="1:10" ht="25.5" customHeight="1" x14ac:dyDescent="0.25">
      <c r="A5" s="26" t="s">
        <v>12</v>
      </c>
      <c r="B5" s="28" t="s">
        <v>10</v>
      </c>
      <c r="C5" s="134" t="s">
        <v>72</v>
      </c>
      <c r="D5" s="68"/>
      <c r="E5" s="68"/>
      <c r="F5" s="68"/>
      <c r="G5" s="68"/>
      <c r="H5" s="68"/>
      <c r="I5" s="68"/>
      <c r="J5" s="69"/>
    </row>
    <row r="6" spans="1:10" x14ac:dyDescent="0.25">
      <c r="C6" s="31"/>
      <c r="D6" s="37"/>
      <c r="E6" s="37"/>
      <c r="F6" s="37"/>
      <c r="G6" s="37"/>
      <c r="H6" s="37"/>
    </row>
    <row r="7" spans="1:10" x14ac:dyDescent="0.25">
      <c r="A7" s="26" t="s">
        <v>14</v>
      </c>
      <c r="B7" s="28" t="s">
        <v>32</v>
      </c>
      <c r="C7" s="135" t="s">
        <v>73</v>
      </c>
      <c r="D7" s="37"/>
      <c r="E7" s="37"/>
      <c r="F7" s="37"/>
      <c r="G7" s="37"/>
      <c r="H7" s="37"/>
    </row>
    <row r="8" spans="1:10" x14ac:dyDescent="0.25">
      <c r="C8" s="31"/>
      <c r="D8" s="37"/>
      <c r="E8" s="37"/>
      <c r="F8" s="37"/>
      <c r="G8" s="37"/>
      <c r="H8" s="37"/>
    </row>
    <row r="9" spans="1:10" x14ac:dyDescent="0.25">
      <c r="A9" s="26" t="s">
        <v>17</v>
      </c>
      <c r="B9" s="28" t="s">
        <v>16</v>
      </c>
      <c r="C9" s="135" t="s">
        <v>46</v>
      </c>
      <c r="D9" s="37"/>
      <c r="E9" s="37"/>
      <c r="F9" s="37"/>
      <c r="G9" s="37"/>
      <c r="H9" s="37"/>
    </row>
    <row r="10" spans="1:10" x14ac:dyDescent="0.25">
      <c r="C10" s="31"/>
      <c r="D10" s="37"/>
      <c r="E10" s="37"/>
      <c r="F10" s="37"/>
      <c r="G10" s="37"/>
      <c r="H10" s="37"/>
    </row>
    <row r="11" spans="1:10" ht="25.5" customHeight="1" x14ac:dyDescent="0.25">
      <c r="A11" s="26" t="s">
        <v>18</v>
      </c>
      <c r="B11" s="28" t="s">
        <v>13</v>
      </c>
      <c r="C11" s="134" t="s">
        <v>47</v>
      </c>
      <c r="D11" s="68"/>
      <c r="E11" s="68"/>
      <c r="F11" s="68"/>
      <c r="G11" s="68"/>
      <c r="H11" s="68"/>
      <c r="I11" s="68"/>
      <c r="J11" s="69"/>
    </row>
    <row r="12" spans="1:10" x14ac:dyDescent="0.25">
      <c r="C12" s="31"/>
      <c r="D12" s="37"/>
      <c r="E12" s="37"/>
      <c r="F12" s="37"/>
      <c r="G12" s="37"/>
      <c r="H12" s="37"/>
    </row>
    <row r="13" spans="1:10" x14ac:dyDescent="0.25">
      <c r="A13" s="26" t="s">
        <v>22</v>
      </c>
      <c r="B13" s="28" t="s">
        <v>15</v>
      </c>
      <c r="C13" s="136" t="s">
        <v>74</v>
      </c>
      <c r="D13" s="37"/>
      <c r="E13" s="37"/>
      <c r="F13" s="37"/>
      <c r="G13" s="37"/>
      <c r="H13" s="37"/>
    </row>
    <row r="14" spans="1:10" x14ac:dyDescent="0.25">
      <c r="C14" s="31"/>
      <c r="D14" s="37"/>
      <c r="E14" s="37"/>
      <c r="F14" s="37"/>
      <c r="G14" s="37"/>
      <c r="H14" s="37"/>
    </row>
    <row r="15" spans="1:10" x14ac:dyDescent="0.25">
      <c r="A15" s="26" t="s">
        <v>34</v>
      </c>
      <c r="B15" s="28" t="s">
        <v>36</v>
      </c>
      <c r="C15" s="135" t="s">
        <v>75</v>
      </c>
      <c r="D15" s="37"/>
      <c r="E15" s="37"/>
      <c r="F15" s="37"/>
      <c r="G15" s="37"/>
      <c r="H15" s="37"/>
    </row>
    <row r="16" spans="1:10" x14ac:dyDescent="0.25">
      <c r="C16" s="31"/>
      <c r="D16" s="37"/>
      <c r="E16" s="37"/>
      <c r="F16" s="37"/>
      <c r="G16" s="37"/>
      <c r="H16" s="37"/>
    </row>
    <row r="17" spans="1:10" x14ac:dyDescent="0.25">
      <c r="A17" s="26" t="s">
        <v>35</v>
      </c>
      <c r="B17" s="28" t="s">
        <v>37</v>
      </c>
      <c r="C17" s="135" t="s">
        <v>44</v>
      </c>
      <c r="D17" s="37"/>
      <c r="E17" s="37"/>
      <c r="F17" s="37"/>
      <c r="G17" s="37"/>
      <c r="H17" s="37"/>
    </row>
    <row r="18" spans="1:10" x14ac:dyDescent="0.25">
      <c r="C18" s="31"/>
      <c r="D18" s="37"/>
      <c r="E18" s="37"/>
      <c r="F18" s="37"/>
      <c r="G18" s="37"/>
      <c r="H18" s="37"/>
    </row>
    <row r="19" spans="1:10" x14ac:dyDescent="0.25">
      <c r="A19" s="26" t="s">
        <v>33</v>
      </c>
      <c r="B19" s="28" t="s">
        <v>11</v>
      </c>
      <c r="C19" s="32">
        <v>0.19600000000000001</v>
      </c>
      <c r="E19" s="28" t="s">
        <v>8</v>
      </c>
    </row>
    <row r="20" spans="1:10" x14ac:dyDescent="0.25">
      <c r="C20" s="33">
        <v>5.5E-2</v>
      </c>
      <c r="E20" s="29" t="s">
        <v>19</v>
      </c>
    </row>
    <row r="21" spans="1:10" x14ac:dyDescent="0.25">
      <c r="C21" s="34">
        <v>0.2</v>
      </c>
      <c r="E21" s="29" t="s">
        <v>24</v>
      </c>
    </row>
    <row r="22" spans="1:10" x14ac:dyDescent="0.25">
      <c r="C22" s="35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34" t="s">
        <v>76</v>
      </c>
      <c r="D24" s="68"/>
      <c r="E24" s="68"/>
      <c r="F24" s="68"/>
      <c r="G24" s="68"/>
      <c r="H24" s="68"/>
      <c r="I24" s="68"/>
      <c r="J24" s="69"/>
    </row>
    <row r="26" spans="1:10" x14ac:dyDescent="0.25">
      <c r="A26" s="26">
        <v>11</v>
      </c>
      <c r="B26" s="28" t="s">
        <v>39</v>
      </c>
      <c r="C26" s="136" t="s">
        <v>77</v>
      </c>
    </row>
    <row r="28" spans="1:10" x14ac:dyDescent="0.25">
      <c r="A28" s="26">
        <v>12</v>
      </c>
      <c r="B28" s="28" t="s">
        <v>40</v>
      </c>
      <c r="C28" s="67"/>
      <c r="D28" s="68"/>
      <c r="E28" s="68"/>
      <c r="F28" s="68"/>
      <c r="G28" s="68"/>
      <c r="H28" s="68"/>
      <c r="I28" s="68"/>
      <c r="J28" s="69"/>
    </row>
  </sheetData>
  <sheetProtection algorithmName="SHA-512" hashValue="KRQVjWC6rE9zThwA8rWeGYmqzY5C2CEohebJSLHJX/9HW43Z0Dk/Ggfe/OMu2NnizIvyrNgq/fQbqGCTaYcUIg==" saltValue="lWRFH6GbT6je9qTfap16F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2023-07-04T10:48:17Z</dcterms:modified>
</cp:coreProperties>
</file>