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3195 - Villa Bellevue - EVIAN - LI2C\CONSULTATION\"/>
    </mc:Choice>
  </mc:AlternateContent>
  <xr:revisionPtr revIDLastSave="0" documentId="8_{A472AC82-824D-424B-88A4-186956FED536}" xr6:coauthVersionLast="47" xr6:coauthVersionMax="47" xr10:uidLastSave="{00000000-0000-0000-0000-000000000000}"/>
  <workbookProtection workbookAlgorithmName="SHA-512" workbookHashValue="qaySpLQZSC+2dhMW/kgbEXg1lPG7wKwLJnmRd2Yx3N+3vriOWfia5pmE05AZLH0JpHVc6SY58M7x1PIs5pdf9g==" workbookSaltValue="ZSZc96/mcATyT5cLDVcVDw==" workbookSpinCount="100000" lockStructure="1"/>
  <bookViews>
    <workbookView xWindow="-23808" yWindow="972" windowWidth="15012" windowHeight="11328"/>
  </bookViews>
  <sheets>
    <sheet name="DPGF" sheetId="1" r:id="rId1"/>
    <sheet name="Page de garde" sheetId="2" r:id="rId2"/>
    <sheet name="Paramètres" sheetId="3" r:id="rId3"/>
  </sheets>
  <definedNames>
    <definedName name="CODELOT">Paramètres!$C$9</definedName>
    <definedName name="DATEVALEUR">Paramètres!$C$13</definedName>
    <definedName name="_xlnm.Print_Titles" localSheetId="0">DPGF!$1:$3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TREDOC">Paramètres!$C$3</definedName>
    <definedName name="TITREDOSSIER">Paramètres!$C$5</definedName>
    <definedName name="TITRELOT">Paramètres!$C$11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0" i="1" l="1"/>
  <c r="I26" i="1"/>
  <c r="H26" i="1"/>
  <c r="L22" i="1"/>
  <c r="K22" i="1"/>
  <c r="M22" i="1" s="1"/>
  <c r="H22" i="1"/>
  <c r="L17" i="1"/>
  <c r="K17" i="1"/>
  <c r="M17" i="1" s="1"/>
  <c r="H17" i="1"/>
  <c r="M12" i="1"/>
  <c r="L12" i="1"/>
  <c r="K12" i="1"/>
  <c r="H12" i="1"/>
  <c r="L9" i="1"/>
  <c r="K9" i="1"/>
  <c r="H9" i="1"/>
  <c r="J2" i="1"/>
  <c r="C25" i="2"/>
  <c r="C23" i="2"/>
  <c r="C21" i="2"/>
  <c r="C12" i="2"/>
  <c r="E77" i="2"/>
  <c r="E75" i="2"/>
  <c r="E71" i="2"/>
  <c r="E73" i="2"/>
  <c r="C52" i="2"/>
  <c r="C48" i="2"/>
  <c r="J1" i="1"/>
  <c r="B1" i="1"/>
  <c r="M9" i="1" l="1"/>
  <c r="H31" i="1" s="1"/>
  <c r="H32" i="1" s="1"/>
</calcChain>
</file>

<file path=xl/sharedStrings.xml><?xml version="1.0" encoding="utf-8"?>
<sst xmlns="http://schemas.openxmlformats.org/spreadsheetml/2006/main" count="116" uniqueCount="89">
  <si>
    <t>Dossier</t>
  </si>
  <si>
    <t>Date</t>
  </si>
  <si>
    <t>Indice</t>
  </si>
  <si>
    <t>Unité</t>
  </si>
  <si>
    <t>Niveau</t>
  </si>
  <si>
    <t>PU H.T.</t>
  </si>
  <si>
    <t>Total H.T.</t>
  </si>
  <si>
    <t>Taux TVA</t>
  </si>
  <si>
    <t>Notes :</t>
  </si>
  <si>
    <t>1.</t>
  </si>
  <si>
    <t>Titre du dossier :</t>
  </si>
  <si>
    <t>Taux de TVA utilisés par le récapitulatif :</t>
  </si>
  <si>
    <t>2.</t>
  </si>
  <si>
    <t>Titre du lot :</t>
  </si>
  <si>
    <t>3.</t>
  </si>
  <si>
    <t>Date de valeur du lot :</t>
  </si>
  <si>
    <t>Code du lot :</t>
  </si>
  <si>
    <t>4.</t>
  </si>
  <si>
    <t>5.</t>
  </si>
  <si>
    <t>- Le taux 0% est toujours supporté qu'il soit dans cette liste ou non</t>
  </si>
  <si>
    <t>Paramètres</t>
  </si>
  <si>
    <t>Titre du document :</t>
  </si>
  <si>
    <t>6.</t>
  </si>
  <si>
    <t>v1.3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</si>
  <si>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</si>
  <si>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</si>
  <si>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Taux TVA valide</t>
  </si>
  <si>
    <t>Ouvrage 9 totalisé</t>
  </si>
  <si>
    <t>Taux validé des ouvrages 9 totalisés (pour récap du lot)</t>
  </si>
  <si>
    <t>Code</t>
  </si>
  <si>
    <t>Titre / Descriptif</t>
  </si>
  <si>
    <t>Phase</t>
  </si>
  <si>
    <t>Code du dossier :</t>
  </si>
  <si>
    <t>9.</t>
  </si>
  <si>
    <t>7.</t>
  </si>
  <si>
    <t>8.</t>
  </si>
  <si>
    <t>Phase :</t>
  </si>
  <si>
    <t>Indice :</t>
  </si>
  <si>
    <t>Rue du dossier</t>
  </si>
  <si>
    <t>Code postal et ville du dossier</t>
  </si>
  <si>
    <t>Parcelle du dossier</t>
  </si>
  <si>
    <t>Qté DQE</t>
  </si>
  <si>
    <t>Qté Entr.</t>
  </si>
  <si>
    <t>Variante
Option</t>
  </si>
  <si>
    <t/>
  </si>
  <si>
    <t>2</t>
  </si>
  <si>
    <t>Lot n°09</t>
  </si>
  <si>
    <t>MENUISERIES EXTERIEURES</t>
  </si>
  <si>
    <t>6</t>
  </si>
  <si>
    <t>1</t>
  </si>
  <si>
    <t xml:space="preserve">TRAVAUX SUR MENUISERIES EXT ALU EXISTANTES </t>
  </si>
  <si>
    <t>8</t>
  </si>
  <si>
    <t>1.1</t>
  </si>
  <si>
    <t>Dépose et Pose</t>
  </si>
  <si>
    <t>9</t>
  </si>
  <si>
    <t>1.1.1</t>
  </si>
  <si>
    <t>Dépose d'une menuiserie</t>
  </si>
  <si>
    <t>U</t>
  </si>
  <si>
    <t>L</t>
  </si>
  <si>
    <t>Localisation : Ssol Log 05/06</t>
  </si>
  <si>
    <t>9.&amp;</t>
  </si>
  <si>
    <t>1.1.2</t>
  </si>
  <si>
    <t>Pose d'une menuiserie à l'issu des travaux</t>
  </si>
  <si>
    <t>8.&amp;</t>
  </si>
  <si>
    <t>1.2</t>
  </si>
  <si>
    <t>Fourniture</t>
  </si>
  <si>
    <t>1.2.1</t>
  </si>
  <si>
    <t>Fourniture MEN EXT</t>
  </si>
  <si>
    <t>1.3</t>
  </si>
  <si>
    <t>Modification Men Ext</t>
  </si>
  <si>
    <t>1.3.1</t>
  </si>
  <si>
    <t>Bouchage entrée d'air VMC</t>
  </si>
  <si>
    <t>Localisation : Ssol Log 04/ 05/ 06</t>
  </si>
  <si>
    <t>6.&amp;</t>
  </si>
  <si>
    <t xml:space="preserve">Total du sous-chapitre TRAVAUX SUR MENUISERIES EXT ALU EXISTANTES </t>
  </si>
  <si>
    <t>2.&amp;</t>
  </si>
  <si>
    <t>Total du lot MENUISERIES EXTERIEURES</t>
  </si>
  <si>
    <t>Total HT :</t>
  </si>
  <si>
    <t>Total TVA :</t>
  </si>
  <si>
    <t>Total TTC :</t>
  </si>
  <si>
    <t xml:space="preserve">
MAITRE D'OEUVRE : 
        LI2C
        12 Avenue des Genéviers
        74200 Thonon les Bains
ECONOMISTE DE LA CONSTRUCTION : 
        LI2C
        12 Avenue des Genéviers
        74200 Thonon les Bains</t>
  </si>
  <si>
    <t xml:space="preserve">MAITRE D'OUVRAGE : 
FONTANEL PROMOTION
</t>
  </si>
  <si>
    <t>D.P.G.F.</t>
  </si>
  <si>
    <t>VILLA BELLEVUE EVIAN</t>
  </si>
  <si>
    <t>23195</t>
  </si>
  <si>
    <t>28/04/2023</t>
  </si>
  <si>
    <t>DCE</t>
  </si>
  <si>
    <t>6 boulevard Jean Jaurès</t>
  </si>
  <si>
    <t>74500 EVIAN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</si>
</sst>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dd/mm/yy;@"/>
  </numFmts>
  <fonts count="16" x14ac:knownFonts="1">
    <font>
      <sz val="10"/>
      <name val="Arial"/>
    </font>
    <font>
      <sz val="10"/>
      <name val="Arial"/>
    </font>
    <font>
      <sz val="7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8"/>
      <color indexed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6"/>
      <name val="Arial"/>
      <family val="2"/>
    </font>
    <font>
      <b/>
      <sz val="14"/>
      <color indexed="10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/>
    <xf numFmtId="0" fontId="0" fillId="0" borderId="0" xfId="0" applyFill="1"/>
    <xf numFmtId="0" fontId="0" fillId="0" borderId="0" xfId="0" quotePrefix="1"/>
    <xf numFmtId="0" fontId="1" fillId="0" borderId="0" xfId="0" applyFont="1" applyFill="1"/>
    <xf numFmtId="0" fontId="6" fillId="0" borderId="0" xfId="0" applyFont="1" applyBorder="1"/>
    <xf numFmtId="0" fontId="6" fillId="0" borderId="4" xfId="0" applyFont="1" applyBorder="1" applyAlignment="1">
      <alignment horizontal="left"/>
    </xf>
    <xf numFmtId="0" fontId="6" fillId="0" borderId="5" xfId="0" applyFont="1" applyBorder="1"/>
    <xf numFmtId="0" fontId="6" fillId="0" borderId="0" xfId="0" applyFont="1" applyBorder="1" applyAlignment="1">
      <alignment wrapText="1"/>
    </xf>
    <xf numFmtId="0" fontId="6" fillId="0" borderId="5" xfId="0" applyFont="1" applyBorder="1" applyAlignment="1">
      <alignment wrapText="1"/>
    </xf>
    <xf numFmtId="4" fontId="6" fillId="0" borderId="0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0" fontId="7" fillId="0" borderId="6" xfId="0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5" xfId="0" applyFont="1" applyBorder="1"/>
    <xf numFmtId="0" fontId="10" fillId="0" borderId="0" xfId="0" applyFont="1" applyBorder="1"/>
    <xf numFmtId="0" fontId="1" fillId="0" borderId="7" xfId="0" applyFont="1" applyBorder="1"/>
    <xf numFmtId="0" fontId="0" fillId="0" borderId="0" xfId="0" applyAlignment="1">
      <alignment horizontal="right" vertical="top"/>
    </xf>
    <xf numFmtId="0" fontId="8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Border="1" applyAlignment="1">
      <alignment horizontal="left" vertical="top"/>
    </xf>
    <xf numFmtId="10" fontId="0" fillId="0" borderId="8" xfId="0" applyNumberFormat="1" applyBorder="1" applyAlignment="1">
      <alignment horizontal="right" vertical="top"/>
    </xf>
    <xf numFmtId="10" fontId="0" fillId="0" borderId="5" xfId="0" applyNumberFormat="1" applyBorder="1" applyAlignment="1">
      <alignment horizontal="right" vertical="top"/>
    </xf>
    <xf numFmtId="9" fontId="0" fillId="0" borderId="5" xfId="0" applyNumberFormat="1" applyBorder="1" applyAlignment="1">
      <alignment horizontal="right" vertical="top"/>
    </xf>
    <xf numFmtId="9" fontId="0" fillId="0" borderId="9" xfId="0" applyNumberFormat="1" applyBorder="1" applyAlignment="1">
      <alignment horizontal="right" vertical="top"/>
    </xf>
    <xf numFmtId="0" fontId="6" fillId="0" borderId="0" xfId="0" applyFont="1" applyAlignment="1">
      <alignment horizontal="right" vertical="top"/>
    </xf>
    <xf numFmtId="0" fontId="0" fillId="0" borderId="0" xfId="0" applyBorder="1" applyAlignment="1">
      <alignment horizontal="center" vertical="top"/>
    </xf>
    <xf numFmtId="0" fontId="7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/>
    </xf>
    <xf numFmtId="0" fontId="6" fillId="0" borderId="4" xfId="0" applyFont="1" applyBorder="1"/>
    <xf numFmtId="10" fontId="10" fillId="0" borderId="5" xfId="0" applyNumberFormat="1" applyFont="1" applyBorder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center" vertical="center" wrapText="1"/>
    </xf>
    <xf numFmtId="10" fontId="8" fillId="0" borderId="6" xfId="0" applyNumberFormat="1" applyFont="1" applyBorder="1" applyAlignment="1">
      <alignment horizontal="center" vertical="center" wrapText="1"/>
    </xf>
    <xf numFmtId="0" fontId="10" fillId="0" borderId="0" xfId="0" applyNumberFormat="1" applyFont="1" applyBorder="1" applyAlignment="1">
      <alignment horizontal="right"/>
    </xf>
    <xf numFmtId="0" fontId="10" fillId="0" borderId="0" xfId="0" applyNumberFormat="1" applyFont="1" applyBorder="1"/>
    <xf numFmtId="10" fontId="10" fillId="0" borderId="3" xfId="0" applyNumberFormat="1" applyFont="1" applyBorder="1"/>
    <xf numFmtId="0" fontId="10" fillId="0" borderId="3" xfId="0" applyFont="1" applyBorder="1"/>
    <xf numFmtId="0" fontId="10" fillId="0" borderId="5" xfId="0" applyFont="1" applyBorder="1"/>
    <xf numFmtId="14" fontId="10" fillId="0" borderId="0" xfId="0" applyNumberFormat="1" applyFont="1" applyBorder="1" applyAlignment="1">
      <alignment horizontal="right"/>
    </xf>
    <xf numFmtId="0" fontId="0" fillId="0" borderId="6" xfId="0" applyBorder="1" applyAlignment="1">
      <alignment horizontal="center" vertical="center"/>
    </xf>
    <xf numFmtId="0" fontId="2" fillId="2" borderId="11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12" fillId="0" borderId="0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0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14" fontId="0" fillId="0" borderId="6" xfId="0" applyNumberForma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6" fillId="0" borderId="0" xfId="0" quotePrefix="1" applyFont="1" applyBorder="1" applyAlignment="1">
      <alignment horizontal="left"/>
    </xf>
    <xf numFmtId="0" fontId="7" fillId="0" borderId="0" xfId="0" applyFont="1"/>
    <xf numFmtId="0" fontId="3" fillId="0" borderId="11" xfId="0" applyFont="1" applyBorder="1" applyAlignment="1">
      <alignment horizontal="left"/>
    </xf>
    <xf numFmtId="0" fontId="3" fillId="0" borderId="5" xfId="0" applyFont="1" applyBorder="1"/>
    <xf numFmtId="0" fontId="3" fillId="0" borderId="5" xfId="0" applyFont="1" applyBorder="1" applyAlignment="1">
      <alignment wrapText="1"/>
    </xf>
    <xf numFmtId="4" fontId="3" fillId="0" borderId="5" xfId="0" applyNumberFormat="1" applyFont="1" applyBorder="1" applyAlignment="1">
      <alignment horizontal="right"/>
    </xf>
    <xf numFmtId="0" fontId="13" fillId="0" borderId="5" xfId="0" applyFont="1" applyBorder="1"/>
    <xf numFmtId="10" fontId="3" fillId="0" borderId="5" xfId="0" applyNumberFormat="1" applyFont="1" applyBorder="1" applyAlignment="1">
      <alignment horizontal="right"/>
    </xf>
    <xf numFmtId="0" fontId="3" fillId="0" borderId="3" xfId="0" applyFont="1" applyBorder="1"/>
    <xf numFmtId="10" fontId="3" fillId="0" borderId="3" xfId="0" applyNumberFormat="1" applyFont="1" applyBorder="1"/>
    <xf numFmtId="0" fontId="13" fillId="0" borderId="0" xfId="0" applyFont="1"/>
    <xf numFmtId="0" fontId="3" fillId="0" borderId="0" xfId="0" applyFont="1"/>
    <xf numFmtId="0" fontId="3" fillId="0" borderId="11" xfId="0" quotePrefix="1" applyFont="1" applyBorder="1" applyAlignment="1">
      <alignment horizontal="left"/>
    </xf>
    <xf numFmtId="0" fontId="3" fillId="0" borderId="5" xfId="0" quotePrefix="1" applyFont="1" applyBorder="1"/>
    <xf numFmtId="0" fontId="3" fillId="0" borderId="5" xfId="0" quotePrefix="1" applyFont="1" applyBorder="1" applyAlignment="1">
      <alignment wrapText="1"/>
    </xf>
    <xf numFmtId="0" fontId="14" fillId="0" borderId="11" xfId="0" applyFont="1" applyBorder="1" applyAlignment="1">
      <alignment horizontal="left"/>
    </xf>
    <xf numFmtId="0" fontId="14" fillId="0" borderId="5" xfId="0" applyFont="1" applyBorder="1"/>
    <xf numFmtId="0" fontId="14" fillId="0" borderId="5" xfId="0" applyFont="1" applyBorder="1" applyAlignment="1">
      <alignment wrapText="1"/>
    </xf>
    <xf numFmtId="4" fontId="14" fillId="0" borderId="5" xfId="0" applyNumberFormat="1" applyFont="1" applyBorder="1" applyAlignment="1">
      <alignment horizontal="right"/>
    </xf>
    <xf numFmtId="0" fontId="15" fillId="0" borderId="5" xfId="0" applyFont="1" applyBorder="1"/>
    <xf numFmtId="10" fontId="14" fillId="0" borderId="5" xfId="0" applyNumberFormat="1" applyFont="1" applyBorder="1" applyAlignment="1">
      <alignment horizontal="right"/>
    </xf>
    <xf numFmtId="0" fontId="14" fillId="0" borderId="3" xfId="0" applyFont="1" applyBorder="1"/>
    <xf numFmtId="10" fontId="14" fillId="0" borderId="3" xfId="0" applyNumberFormat="1" applyFont="1" applyBorder="1"/>
    <xf numFmtId="0" fontId="15" fillId="0" borderId="0" xfId="0" applyFont="1"/>
    <xf numFmtId="0" fontId="14" fillId="0" borderId="0" xfId="0" applyFont="1"/>
    <xf numFmtId="0" fontId="14" fillId="0" borderId="11" xfId="0" quotePrefix="1" applyFont="1" applyBorder="1" applyAlignment="1">
      <alignment horizontal="left"/>
    </xf>
    <xf numFmtId="0" fontId="14" fillId="0" borderId="5" xfId="0" quotePrefix="1" applyFont="1" applyBorder="1"/>
    <xf numFmtId="0" fontId="14" fillId="0" borderId="5" xfId="0" quotePrefix="1" applyFont="1" applyBorder="1" applyAlignment="1">
      <alignment wrapText="1"/>
    </xf>
    <xf numFmtId="0" fontId="6" fillId="0" borderId="11" xfId="0" quotePrefix="1" applyFont="1" applyBorder="1" applyAlignment="1">
      <alignment horizontal="left"/>
    </xf>
    <xf numFmtId="0" fontId="6" fillId="0" borderId="5" xfId="0" quotePrefix="1" applyFont="1" applyBorder="1"/>
    <xf numFmtId="0" fontId="6" fillId="0" borderId="5" xfId="0" quotePrefix="1" applyFont="1" applyBorder="1" applyAlignment="1">
      <alignment wrapText="1"/>
    </xf>
    <xf numFmtId="3" fontId="6" fillId="0" borderId="5" xfId="0" applyNumberFormat="1" applyFont="1" applyBorder="1"/>
    <xf numFmtId="0" fontId="6" fillId="0" borderId="16" xfId="0" applyFont="1" applyBorder="1" applyProtection="1">
      <protection locked="0"/>
    </xf>
    <xf numFmtId="4" fontId="6" fillId="0" borderId="16" xfId="0" applyNumberFormat="1" applyFont="1" applyBorder="1" applyAlignment="1" applyProtection="1">
      <alignment horizontal="right"/>
      <protection locked="0"/>
    </xf>
    <xf numFmtId="0" fontId="9" fillId="0" borderId="5" xfId="0" quotePrefix="1" applyFont="1" applyBorder="1"/>
    <xf numFmtId="0" fontId="7" fillId="0" borderId="11" xfId="0" applyFont="1" applyBorder="1" applyAlignment="1">
      <alignment horizontal="left"/>
    </xf>
    <xf numFmtId="0" fontId="7" fillId="0" borderId="5" xfId="0" applyFont="1" applyBorder="1"/>
    <xf numFmtId="0" fontId="11" fillId="0" borderId="5" xfId="0" applyFont="1" applyBorder="1"/>
    <xf numFmtId="10" fontId="7" fillId="0" borderId="5" xfId="0" applyNumberFormat="1" applyFont="1" applyBorder="1" applyAlignment="1">
      <alignment horizontal="right"/>
    </xf>
    <xf numFmtId="0" fontId="7" fillId="0" borderId="3" xfId="0" applyFont="1" applyBorder="1"/>
    <xf numFmtId="10" fontId="7" fillId="0" borderId="3" xfId="0" applyNumberFormat="1" applyFont="1" applyBorder="1"/>
    <xf numFmtId="0" fontId="7" fillId="0" borderId="8" xfId="0" quotePrefix="1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8" xfId="0" quotePrefix="1" applyFont="1" applyBorder="1"/>
    <xf numFmtId="0" fontId="7" fillId="0" borderId="9" xfId="0" applyFont="1" applyBorder="1"/>
    <xf numFmtId="0" fontId="7" fillId="0" borderId="12" xfId="0" quotePrefix="1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7" fillId="0" borderId="11" xfId="0" quotePrefix="1" applyFont="1" applyBorder="1" applyAlignment="1">
      <alignment wrapText="1"/>
    </xf>
    <xf numFmtId="0" fontId="7" fillId="0" borderId="13" xfId="0" quotePrefix="1" applyFont="1" applyBorder="1" applyAlignment="1">
      <alignment wrapText="1"/>
    </xf>
    <xf numFmtId="0" fontId="7" fillId="0" borderId="1" xfId="0" applyFont="1" applyBorder="1"/>
    <xf numFmtId="0" fontId="7" fillId="0" borderId="0" xfId="0" applyFont="1" applyBorder="1"/>
    <xf numFmtId="0" fontId="7" fillId="0" borderId="4" xfId="0" applyFont="1" applyBorder="1"/>
    <xf numFmtId="4" fontId="7" fillId="0" borderId="3" xfId="0" applyNumberFormat="1" applyFont="1" applyBorder="1" applyAlignment="1">
      <alignment horizontal="right"/>
    </xf>
    <xf numFmtId="4" fontId="7" fillId="0" borderId="2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7" fillId="0" borderId="4" xfId="0" applyNumberFormat="1" applyFont="1" applyBorder="1" applyAlignment="1">
      <alignment horizontal="right"/>
    </xf>
    <xf numFmtId="4" fontId="7" fillId="0" borderId="7" xfId="0" applyNumberFormat="1" applyFont="1" applyBorder="1" applyAlignment="1">
      <alignment horizontal="right"/>
    </xf>
    <xf numFmtId="0" fontId="11" fillId="0" borderId="8" xfId="0" applyFont="1" applyBorder="1"/>
    <xf numFmtId="0" fontId="11" fillId="0" borderId="9" xfId="0" applyFont="1" applyBorder="1"/>
    <xf numFmtId="10" fontId="7" fillId="0" borderId="8" xfId="0" applyNumberFormat="1" applyFont="1" applyBorder="1" applyAlignment="1">
      <alignment horizontal="right"/>
    </xf>
    <xf numFmtId="10" fontId="7" fillId="0" borderId="9" xfId="0" applyNumberFormat="1" applyFont="1" applyBorder="1" applyAlignment="1">
      <alignment horizontal="right"/>
    </xf>
    <xf numFmtId="0" fontId="2" fillId="2" borderId="12" xfId="0" quotePrefix="1" applyFont="1" applyFill="1" applyBorder="1" applyAlignment="1">
      <alignment horizontal="left" wrapText="1"/>
    </xf>
    <xf numFmtId="0" fontId="5" fillId="0" borderId="0" xfId="0" quotePrefix="1" applyFont="1" applyBorder="1" applyAlignment="1">
      <alignment horizontal="center" vertical="top" wrapText="1"/>
    </xf>
    <xf numFmtId="0" fontId="0" fillId="0" borderId="10" xfId="0" quotePrefix="1" applyBorder="1" applyAlignment="1">
      <alignment horizontal="left" vertical="top" wrapText="1"/>
    </xf>
    <xf numFmtId="0" fontId="0" fillId="0" borderId="6" xfId="0" quotePrefix="1" applyBorder="1" applyAlignment="1">
      <alignment horizontal="left" vertical="top"/>
    </xf>
    <xf numFmtId="168" fontId="0" fillId="0" borderId="6" xfId="0" quotePrefix="1" applyNumberFormat="1" applyBorder="1" applyAlignment="1">
      <alignment horizontal="center" vertical="top"/>
    </xf>
  </cellXfs>
  <cellStyles count="1">
    <cellStyle name="Normal" xfId="0" builtinId="0"/>
  </cellStyles>
  <dxfs count="3"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FDFD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691515</xdr:colOff>
      <xdr:row>58</xdr:row>
      <xdr:rowOff>66675</xdr:rowOff>
    </xdr:from>
    <xdr:to>
      <xdr:col>5</xdr:col>
      <xdr:colOff>916320</xdr:colOff>
      <xdr:row>64</xdr:row>
      <xdr:rowOff>104775</xdr:rowOff>
    </xdr:to>
    <xdr:sp macro="" textlink="Paramètres!$C$3" fLocksText="0">
      <xdr:nvSpPr>
        <xdr:cNvPr id="3073" name="AutoShape 1">
          <a:extLst>
            <a:ext uri="{FF2B5EF4-FFF2-40B4-BE49-F238E27FC236}">
              <a16:creationId xmlns:a16="http://schemas.microsoft.com/office/drawing/2014/main" id="{BC12B99D-5085-C2CC-066F-50058BBA7A14}"/>
            </a:ext>
          </a:extLst>
        </xdr:cNvPr>
        <xdr:cNvSpPr>
          <a:spLocks noChangeArrowheads="1" noTextEdit="1"/>
        </xdr:cNvSpPr>
      </xdr:nvSpPr>
      <xdr:spPr bwMode="auto">
        <a:xfrm>
          <a:off x="2876550" y="7705725"/>
          <a:ext cx="3781425" cy="8191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 anchor="ctr"/>
        <a:lstStyle/>
        <a:p>
          <a:pPr algn="ctr"/>
          <a:fld id="{E9855129-AB07-4896-BD15-25E47D1DE05E}" type="TxLink">
            <a:rPr lang="fr-FR" sz="2400" b="1"/>
            <a:t>D.P.G.F.</a:t>
          </a:fld>
          <a:endParaRPr lang="fr-FR" sz="24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548640</xdr:colOff>
      <xdr:row>74</xdr:row>
      <xdr:rowOff>76200</xdr:rowOff>
    </xdr:from>
    <xdr:to>
      <xdr:col>5</xdr:col>
      <xdr:colOff>758190</xdr:colOff>
      <xdr:row>80</xdr:row>
      <xdr:rowOff>121920</xdr:rowOff>
    </xdr:to>
    <xdr:sp macro="" textlink="F91" fLocksText="0">
      <xdr:nvSpPr>
        <xdr:cNvPr id="2085" name="AutoShape 1">
          <a:extLst>
            <a:ext uri="{FF2B5EF4-FFF2-40B4-BE49-F238E27FC236}">
              <a16:creationId xmlns:a16="http://schemas.microsoft.com/office/drawing/2014/main" id="{952BAC2D-63A3-FDB7-F3E4-6D230BFD5FB4}"/>
            </a:ext>
          </a:extLst>
        </xdr:cNvPr>
        <xdr:cNvSpPr>
          <a:spLocks noChangeArrowheads="1"/>
        </xdr:cNvSpPr>
      </xdr:nvSpPr>
      <xdr:spPr bwMode="auto">
        <a:xfrm>
          <a:off x="3629025" y="12544425"/>
          <a:ext cx="2495550" cy="10096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/>
        <a:lstStyle/>
        <a:p>
          <a:fld id="{516BCEB5-C471-44F0-A8A0-3452D9DF7E38}" type="TxLink">
            <a:rPr lang="fr-FR"/>
            <a:t> </a:t>
          </a:fld>
          <a:endParaRPr lang="fr-FR"/>
        </a:p>
      </xdr:txBody>
    </xdr:sp>
    <xdr:clientData/>
  </xdr:twoCellAnchor>
  <xdr:twoCellAnchor>
    <xdr:from>
      <xdr:col>2</xdr:col>
      <xdr:colOff>548640</xdr:colOff>
      <xdr:row>74</xdr:row>
      <xdr:rowOff>76200</xdr:rowOff>
    </xdr:from>
    <xdr:to>
      <xdr:col>5</xdr:col>
      <xdr:colOff>758190</xdr:colOff>
      <xdr:row>80</xdr:row>
      <xdr:rowOff>121920</xdr:rowOff>
    </xdr:to>
    <xdr:sp macro="" textlink="F91" fLocksText="0">
      <xdr:nvSpPr>
        <xdr:cNvPr id="2086" name="AutoShape 2">
          <a:extLst>
            <a:ext uri="{FF2B5EF4-FFF2-40B4-BE49-F238E27FC236}">
              <a16:creationId xmlns:a16="http://schemas.microsoft.com/office/drawing/2014/main" id="{64795EB5-A513-72E6-14BF-A01E829F47E3}"/>
            </a:ext>
          </a:extLst>
        </xdr:cNvPr>
        <xdr:cNvSpPr>
          <a:spLocks noChangeArrowheads="1"/>
        </xdr:cNvSpPr>
      </xdr:nvSpPr>
      <xdr:spPr bwMode="auto">
        <a:xfrm>
          <a:off x="3629025" y="12544425"/>
          <a:ext cx="2495550" cy="10096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/>
        <a:lstStyle/>
        <a:p>
          <a:fld id="{27FF4D32-A974-44BD-BF27-6D030617F31E}" type="TxLink">
            <a:rPr lang="fr-FR"/>
            <a:t> </a:t>
          </a:fld>
          <a:endParaRPr lang="fr-FR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2"/>
  <sheetViews>
    <sheetView showGridLines="0" tabSelected="1" topLeftCell="B1" workbookViewId="0">
      <selection activeCell="F9" sqref="F9"/>
    </sheetView>
  </sheetViews>
  <sheetFormatPr baseColWidth="10" defaultRowHeight="13.2" x14ac:dyDescent="0.25"/>
  <cols>
    <col min="1" max="1" width="1.33203125" style="39" hidden="1" customWidth="1"/>
    <col min="2" max="2" width="10.6640625" style="14" customWidth="1"/>
    <col min="3" max="3" width="55.6640625" style="16" customWidth="1"/>
    <col min="4" max="4" width="5.6640625" style="14" customWidth="1"/>
    <col min="5" max="6" width="9.6640625" style="14" customWidth="1"/>
    <col min="7" max="8" width="11.44140625" style="18" customWidth="1"/>
    <col min="9" max="9" width="9" style="23" customWidth="1"/>
    <col min="10" max="10" width="9.88671875" style="41" customWidth="1"/>
    <col min="11" max="11" width="5" style="48" hidden="1" customWidth="1"/>
    <col min="12" max="12" width="5.5546875" style="49" hidden="1" customWidth="1"/>
    <col min="13" max="13" width="4.5546875" style="47" hidden="1" customWidth="1"/>
    <col min="14" max="14" width="14" style="42" customWidth="1"/>
  </cols>
  <sheetData>
    <row r="1" spans="1:14" x14ac:dyDescent="0.25">
      <c r="A1" s="70" t="s">
        <v>44</v>
      </c>
      <c r="B1" s="12" t="str">
        <f xml:space="preserve"> Paramètres!$C$5 &amp; ""</f>
        <v>VILLA BELLEVUE EVIAN</v>
      </c>
      <c r="C1" s="15"/>
      <c r="D1" s="12"/>
      <c r="E1" s="12"/>
      <c r="F1" s="12"/>
      <c r="G1" s="17"/>
      <c r="H1" s="17"/>
      <c r="I1" s="24"/>
      <c r="J1" s="45" t="str">
        <f xml:space="preserve"> Paramètres!$C$9 &amp; " " &amp; Paramètres!$C$11</f>
        <v>Lot n°09 MENUISERIES EXTERIEURES</v>
      </c>
      <c r="K1" s="46"/>
      <c r="L1" s="46"/>
      <c r="M1" s="46"/>
    </row>
    <row r="2" spans="1:14" x14ac:dyDescent="0.25">
      <c r="A2" s="13"/>
      <c r="B2" s="40"/>
      <c r="C2" s="15"/>
      <c r="D2" s="12"/>
      <c r="E2" s="12"/>
      <c r="F2" s="12"/>
      <c r="G2" s="17"/>
      <c r="H2" s="17"/>
      <c r="I2" s="24"/>
      <c r="J2" s="50" t="str">
        <f xml:space="preserve"> Paramètres!$C$13</f>
        <v>28/04/2023</v>
      </c>
      <c r="K2" s="46"/>
      <c r="L2" s="46"/>
      <c r="M2" s="46"/>
    </row>
    <row r="3" spans="1:14" s="21" customFormat="1" ht="25.5" customHeight="1" x14ac:dyDescent="0.25">
      <c r="A3" s="38" t="s">
        <v>4</v>
      </c>
      <c r="B3" s="19" t="s">
        <v>29</v>
      </c>
      <c r="C3" s="19" t="s">
        <v>30</v>
      </c>
      <c r="D3" s="19" t="s">
        <v>3</v>
      </c>
      <c r="E3" s="19" t="s">
        <v>41</v>
      </c>
      <c r="F3" s="19" t="s">
        <v>42</v>
      </c>
      <c r="G3" s="20" t="s">
        <v>5</v>
      </c>
      <c r="H3" s="20" t="s">
        <v>6</v>
      </c>
      <c r="I3" s="19" t="s">
        <v>43</v>
      </c>
      <c r="J3" s="44" t="s">
        <v>7</v>
      </c>
      <c r="K3" s="22" t="s">
        <v>26</v>
      </c>
      <c r="L3" s="22" t="s">
        <v>27</v>
      </c>
      <c r="M3" s="44" t="s">
        <v>28</v>
      </c>
      <c r="N3" s="43"/>
    </row>
    <row r="4" spans="1:14" s="81" customFormat="1" ht="17.399999999999999" x14ac:dyDescent="0.3">
      <c r="A4" s="72"/>
      <c r="B4" s="73"/>
      <c r="C4" s="74"/>
      <c r="D4" s="73"/>
      <c r="E4" s="73"/>
      <c r="F4" s="73"/>
      <c r="G4" s="75"/>
      <c r="H4" s="75"/>
      <c r="I4" s="76"/>
      <c r="J4" s="77"/>
      <c r="K4" s="78"/>
      <c r="L4" s="73"/>
      <c r="M4" s="79"/>
      <c r="N4" s="80"/>
    </row>
    <row r="5" spans="1:14" s="81" customFormat="1" ht="17.399999999999999" x14ac:dyDescent="0.3">
      <c r="A5" s="82" t="s">
        <v>45</v>
      </c>
      <c r="B5" s="83" t="s">
        <v>46</v>
      </c>
      <c r="C5" s="84" t="s">
        <v>47</v>
      </c>
      <c r="D5" s="73"/>
      <c r="E5" s="73"/>
      <c r="F5" s="73"/>
      <c r="G5" s="75"/>
      <c r="H5" s="75"/>
      <c r="I5" s="76"/>
      <c r="J5" s="77"/>
      <c r="K5" s="78"/>
      <c r="L5" s="73"/>
      <c r="M5" s="79"/>
      <c r="N5" s="80"/>
    </row>
    <row r="6" spans="1:14" s="81" customFormat="1" ht="17.399999999999999" x14ac:dyDescent="0.3">
      <c r="A6" s="72"/>
      <c r="B6" s="73"/>
      <c r="C6" s="74"/>
      <c r="D6" s="73"/>
      <c r="E6" s="73"/>
      <c r="F6" s="73"/>
      <c r="G6" s="75"/>
      <c r="H6" s="75"/>
      <c r="I6" s="76"/>
      <c r="J6" s="77"/>
      <c r="K6" s="78"/>
      <c r="L6" s="73"/>
      <c r="M6" s="79"/>
      <c r="N6" s="80"/>
    </row>
    <row r="7" spans="1:14" s="94" customFormat="1" ht="12" x14ac:dyDescent="0.25">
      <c r="A7" s="95" t="s">
        <v>48</v>
      </c>
      <c r="B7" s="96" t="s">
        <v>49</v>
      </c>
      <c r="C7" s="97" t="s">
        <v>50</v>
      </c>
      <c r="D7" s="86"/>
      <c r="E7" s="86"/>
      <c r="F7" s="86"/>
      <c r="G7" s="88"/>
      <c r="H7" s="88"/>
      <c r="I7" s="89"/>
      <c r="J7" s="90"/>
      <c r="K7" s="91"/>
      <c r="L7" s="86"/>
      <c r="M7" s="92"/>
      <c r="N7" s="93"/>
    </row>
    <row r="8" spans="1:14" ht="13.8" thickBot="1" x14ac:dyDescent="0.3">
      <c r="A8" s="98" t="s">
        <v>51</v>
      </c>
      <c r="B8" s="99" t="s">
        <v>52</v>
      </c>
      <c r="C8" s="100" t="s">
        <v>53</v>
      </c>
    </row>
    <row r="9" spans="1:14" ht="14.4" thickTop="1" thickBot="1" x14ac:dyDescent="0.3">
      <c r="A9" s="98" t="s">
        <v>54</v>
      </c>
      <c r="B9" s="99" t="s">
        <v>55</v>
      </c>
      <c r="C9" s="100" t="s">
        <v>56</v>
      </c>
      <c r="D9" s="99" t="s">
        <v>57</v>
      </c>
      <c r="E9" s="101">
        <v>2</v>
      </c>
      <c r="F9" s="102"/>
      <c r="G9" s="103"/>
      <c r="H9" s="18" t="str">
        <f>IF(ISBLANK(G9), "", IF(ISBLANK(F9), ROUND(E9 * ROUND(G9, 2), 2), ROUND(F9 * ROUND(G9, 2), 2)))</f>
        <v/>
      </c>
      <c r="I9" s="104" t="s">
        <v>44</v>
      </c>
      <c r="J9" s="41">
        <v>0.2</v>
      </c>
      <c r="K9" s="48" t="b">
        <f>IF(AND(COUNTIF(TAUXTVA1:TAUXTVA4, J9) = 0, J9 &lt;&gt; 0), FALSE, IF(ISBLANK(J9), FALSE, TRUE))</f>
        <v>1</v>
      </c>
      <c r="L9" s="49" t="b">
        <f>IF(AND(A9 = "9", OR(I9 = "Variante", I9 = "Option")), FALSE, TRUE)</f>
        <v>1</v>
      </c>
      <c r="M9" s="47">
        <f>IF(AND(L9 = TRUE, K9 = TRUE), J9, "")</f>
        <v>0.2</v>
      </c>
    </row>
    <row r="10" spans="1:14" ht="13.8" thickTop="1" x14ac:dyDescent="0.25">
      <c r="A10" s="98" t="s">
        <v>58</v>
      </c>
      <c r="C10" s="100" t="s">
        <v>59</v>
      </c>
    </row>
    <row r="11" spans="1:14" ht="13.8" thickBot="1" x14ac:dyDescent="0.3">
      <c r="A11" s="98" t="s">
        <v>60</v>
      </c>
    </row>
    <row r="12" spans="1:14" ht="14.4" thickTop="1" thickBot="1" x14ac:dyDescent="0.3">
      <c r="A12" s="98" t="s">
        <v>54</v>
      </c>
      <c r="B12" s="99" t="s">
        <v>61</v>
      </c>
      <c r="C12" s="100" t="s">
        <v>62</v>
      </c>
      <c r="D12" s="99" t="s">
        <v>57</v>
      </c>
      <c r="E12" s="101">
        <v>2</v>
      </c>
      <c r="F12" s="102"/>
      <c r="G12" s="103"/>
      <c r="H12" s="18" t="str">
        <f>IF(ISBLANK(G12), "", IF(ISBLANK(F12), ROUND(E12 * ROUND(G12, 2), 2), ROUND(F12 * ROUND(G12, 2), 2)))</f>
        <v/>
      </c>
      <c r="I12" s="104" t="s">
        <v>44</v>
      </c>
      <c r="J12" s="41">
        <v>0.2</v>
      </c>
      <c r="K12" s="48" t="b">
        <f>IF(AND(COUNTIF(TAUXTVA1:TAUXTVA4, J12) = 0, J12 &lt;&gt; 0), FALSE, IF(ISBLANK(J12), FALSE, TRUE))</f>
        <v>1</v>
      </c>
      <c r="L12" s="49" t="b">
        <f>IF(AND(A12 = "9", OR(I12 = "Variante", I12 = "Option")), FALSE, TRUE)</f>
        <v>1</v>
      </c>
      <c r="M12" s="47">
        <f>IF(AND(L12 = TRUE, K12 = TRUE), J12, "")</f>
        <v>0.2</v>
      </c>
    </row>
    <row r="13" spans="1:14" ht="13.8" thickTop="1" x14ac:dyDescent="0.25">
      <c r="A13" s="98" t="s">
        <v>58</v>
      </c>
      <c r="C13" s="100" t="s">
        <v>59</v>
      </c>
    </row>
    <row r="14" spans="1:14" x14ac:dyDescent="0.25">
      <c r="A14" s="98" t="s">
        <v>60</v>
      </c>
    </row>
    <row r="15" spans="1:14" x14ac:dyDescent="0.25">
      <c r="A15" s="98" t="s">
        <v>63</v>
      </c>
    </row>
    <row r="16" spans="1:14" ht="13.8" thickBot="1" x14ac:dyDescent="0.3">
      <c r="A16" s="98" t="s">
        <v>51</v>
      </c>
      <c r="B16" s="99" t="s">
        <v>64</v>
      </c>
      <c r="C16" s="100" t="s">
        <v>65</v>
      </c>
    </row>
    <row r="17" spans="1:14" ht="14.4" thickTop="1" thickBot="1" x14ac:dyDescent="0.3">
      <c r="A17" s="98" t="s">
        <v>54</v>
      </c>
      <c r="B17" s="99" t="s">
        <v>66</v>
      </c>
      <c r="C17" s="100" t="s">
        <v>67</v>
      </c>
      <c r="D17" s="99" t="s">
        <v>57</v>
      </c>
      <c r="E17" s="101">
        <v>2</v>
      </c>
      <c r="F17" s="102"/>
      <c r="G17" s="103"/>
      <c r="H17" s="18" t="str">
        <f>IF(ISBLANK(G17), "", IF(ISBLANK(F17), ROUND(E17 * ROUND(G17, 2), 2), ROUND(F17 * ROUND(G17, 2), 2)))</f>
        <v/>
      </c>
      <c r="I17" s="104" t="s">
        <v>44</v>
      </c>
      <c r="J17" s="41">
        <v>0.2</v>
      </c>
      <c r="K17" s="48" t="b">
        <f>IF(AND(COUNTIF(TAUXTVA1:TAUXTVA4, J17) = 0, J17 &lt;&gt; 0), FALSE, IF(ISBLANK(J17), FALSE, TRUE))</f>
        <v>1</v>
      </c>
      <c r="L17" s="49" t="b">
        <f>IF(AND(A17 = "9", OR(I17 = "Variante", I17 = "Option")), FALSE, TRUE)</f>
        <v>1</v>
      </c>
      <c r="M17" s="47">
        <f>IF(AND(L17 = TRUE, K17 = TRUE), J17, "")</f>
        <v>0.2</v>
      </c>
    </row>
    <row r="18" spans="1:14" ht="13.8" thickTop="1" x14ac:dyDescent="0.25">
      <c r="A18" s="98" t="s">
        <v>58</v>
      </c>
      <c r="C18" s="100" t="s">
        <v>59</v>
      </c>
    </row>
    <row r="19" spans="1:14" x14ac:dyDescent="0.25">
      <c r="A19" s="98" t="s">
        <v>60</v>
      </c>
    </row>
    <row r="20" spans="1:14" x14ac:dyDescent="0.25">
      <c r="A20" s="98" t="s">
        <v>63</v>
      </c>
    </row>
    <row r="21" spans="1:14" ht="13.8" thickBot="1" x14ac:dyDescent="0.3">
      <c r="A21" s="98" t="s">
        <v>51</v>
      </c>
      <c r="B21" s="99" t="s">
        <v>68</v>
      </c>
      <c r="C21" s="100" t="s">
        <v>69</v>
      </c>
    </row>
    <row r="22" spans="1:14" ht="14.4" thickTop="1" thickBot="1" x14ac:dyDescent="0.3">
      <c r="A22" s="98" t="s">
        <v>54</v>
      </c>
      <c r="B22" s="99" t="s">
        <v>70</v>
      </c>
      <c r="C22" s="100" t="s">
        <v>71</v>
      </c>
      <c r="D22" s="99" t="s">
        <v>57</v>
      </c>
      <c r="E22" s="101">
        <v>7</v>
      </c>
      <c r="F22" s="102"/>
      <c r="G22" s="103"/>
      <c r="H22" s="18" t="str">
        <f>IF(ISBLANK(G22), "", IF(ISBLANK(F22), ROUND(E22 * ROUND(G22, 2), 2), ROUND(F22 * ROUND(G22, 2), 2)))</f>
        <v/>
      </c>
      <c r="I22" s="104" t="s">
        <v>44</v>
      </c>
      <c r="J22" s="41">
        <v>0.2</v>
      </c>
      <c r="K22" s="48" t="b">
        <f>IF(AND(COUNTIF(TAUXTVA1:TAUXTVA4, J22) = 0, J22 &lt;&gt; 0), FALSE, IF(ISBLANK(J22), FALSE, TRUE))</f>
        <v>1</v>
      </c>
      <c r="L22" s="49" t="b">
        <f>IF(AND(A22 = "9", OR(I22 = "Variante", I22 = "Option")), FALSE, TRUE)</f>
        <v>1</v>
      </c>
      <c r="M22" s="47">
        <f>IF(AND(L22 = TRUE, K22 = TRUE), J22, "")</f>
        <v>0.2</v>
      </c>
    </row>
    <row r="23" spans="1:14" ht="13.8" thickTop="1" x14ac:dyDescent="0.25">
      <c r="A23" s="98" t="s">
        <v>58</v>
      </c>
      <c r="C23" s="100" t="s">
        <v>72</v>
      </c>
    </row>
    <row r="24" spans="1:14" x14ac:dyDescent="0.25">
      <c r="A24" s="98" t="s">
        <v>60</v>
      </c>
    </row>
    <row r="25" spans="1:14" x14ac:dyDescent="0.25">
      <c r="A25" s="98" t="s">
        <v>63</v>
      </c>
    </row>
    <row r="26" spans="1:14" s="94" customFormat="1" ht="24" x14ac:dyDescent="0.25">
      <c r="A26" s="95" t="s">
        <v>73</v>
      </c>
      <c r="B26" s="96" t="s">
        <v>49</v>
      </c>
      <c r="C26" s="97" t="s">
        <v>74</v>
      </c>
      <c r="D26" s="86"/>
      <c r="E26" s="86"/>
      <c r="F26" s="86"/>
      <c r="G26" s="88"/>
      <c r="H26" s="88">
        <f>IF(COUNTIF(L7:L25, FALSE) = COUNTIF(A7:A25, "9"), SUMIF(A7:A25, "9", H7:H25), SUMIF(L7:L25, TRUE, H7:H25))</f>
        <v>0</v>
      </c>
      <c r="I26" s="23" t="str">
        <f>IF(AND(COUNTIF(A7:A25, "9") &gt; 0, COUNTIF(L7:L25, FALSE) = COUNTIF(A7:A25, "9")), "Non totalisé", "")</f>
        <v/>
      </c>
      <c r="J26" s="90"/>
      <c r="K26" s="91"/>
      <c r="L26" s="86"/>
      <c r="M26" s="92"/>
      <c r="N26" s="93"/>
    </row>
    <row r="27" spans="1:14" s="94" customFormat="1" ht="12" x14ac:dyDescent="0.25">
      <c r="A27" s="85"/>
      <c r="B27" s="86"/>
      <c r="C27" s="87"/>
      <c r="D27" s="86"/>
      <c r="E27" s="86"/>
      <c r="F27" s="86"/>
      <c r="G27" s="88"/>
      <c r="H27" s="88"/>
      <c r="I27" s="89"/>
      <c r="J27" s="90"/>
      <c r="K27" s="91"/>
      <c r="L27" s="86"/>
      <c r="M27" s="92"/>
      <c r="N27" s="93"/>
    </row>
    <row r="28" spans="1:14" s="71" customFormat="1" x14ac:dyDescent="0.25">
      <c r="A28" s="111" t="s">
        <v>75</v>
      </c>
      <c r="B28" s="113" t="s">
        <v>46</v>
      </c>
      <c r="C28" s="115" t="s">
        <v>76</v>
      </c>
      <c r="D28" s="119"/>
      <c r="E28" s="119"/>
      <c r="F28" s="119"/>
      <c r="G28" s="124"/>
      <c r="H28" s="123"/>
      <c r="I28" s="128"/>
      <c r="J28" s="130"/>
      <c r="K28" s="109"/>
      <c r="L28" s="106"/>
      <c r="M28" s="110"/>
      <c r="N28" s="42"/>
    </row>
    <row r="29" spans="1:14" s="71" customFormat="1" x14ac:dyDescent="0.25">
      <c r="A29" s="105"/>
      <c r="B29" s="106"/>
      <c r="C29" s="116"/>
      <c r="D29" s="120"/>
      <c r="E29" s="120"/>
      <c r="F29" s="120"/>
      <c r="G29" s="125"/>
      <c r="H29" s="122"/>
      <c r="I29" s="107"/>
      <c r="J29" s="108"/>
      <c r="K29" s="109"/>
      <c r="L29" s="106"/>
      <c r="M29" s="110"/>
      <c r="N29" s="42"/>
    </row>
    <row r="30" spans="1:14" s="71" customFormat="1" x14ac:dyDescent="0.25">
      <c r="A30" s="105"/>
      <c r="B30" s="106"/>
      <c r="C30" s="117" t="s">
        <v>77</v>
      </c>
      <c r="D30" s="120"/>
      <c r="E30" s="120"/>
      <c r="F30" s="120"/>
      <c r="G30" s="125"/>
      <c r="H30" s="122">
        <f>SUMIF(L5:L27, TRUE, H5:H27)</f>
        <v>0</v>
      </c>
      <c r="I30" s="107"/>
      <c r="J30" s="108"/>
      <c r="K30" s="109"/>
      <c r="L30" s="106"/>
      <c r="M30" s="110"/>
      <c r="N30" s="42"/>
    </row>
    <row r="31" spans="1:14" s="71" customFormat="1" x14ac:dyDescent="0.25">
      <c r="A31" s="105"/>
      <c r="B31" s="106"/>
      <c r="C31" s="117" t="s">
        <v>78</v>
      </c>
      <c r="D31" s="120"/>
      <c r="E31" s="120"/>
      <c r="F31" s="120"/>
      <c r="G31" s="125"/>
      <c r="H31" s="122">
        <f>IF(COUNTIF(K5:K27, FALSE) = 0, ROUND(TAUXTVA1 * SUMIF(M5:M27, TAUXTVA1, H5:H27), 2)+ ROUND(TAUXTVA2 * SUMIF(M5:M27, TAUXTVA2, H5:H27), 2)+ ROUND(TAUXTVA3 * SUMIF(M5:M27, TAUXTVA3, H5:H27), 2)+ ROUND(TAUXTVA4 * SUMIF(M5:M27, TAUXTVA4, H5:H27), 2), "Présence d'un taux de TVA non supporté,")</f>
        <v>0</v>
      </c>
      <c r="I31" s="107"/>
      <c r="J31" s="108"/>
      <c r="K31" s="109"/>
      <c r="L31" s="106"/>
      <c r="M31" s="110"/>
      <c r="N31" s="42"/>
    </row>
    <row r="32" spans="1:14" s="71" customFormat="1" x14ac:dyDescent="0.25">
      <c r="A32" s="112"/>
      <c r="B32" s="114"/>
      <c r="C32" s="118" t="s">
        <v>79</v>
      </c>
      <c r="D32" s="121"/>
      <c r="E32" s="121"/>
      <c r="F32" s="121"/>
      <c r="G32" s="126"/>
      <c r="H32" s="127">
        <f>IF(COUNTIF(K6:K28, FALSE) = 0, H30 + H31, "calcul de la TVA impossible.")</f>
        <v>0</v>
      </c>
      <c r="I32" s="129"/>
      <c r="J32" s="131"/>
      <c r="K32" s="109"/>
      <c r="L32" s="106"/>
      <c r="M32" s="110"/>
      <c r="N32" s="42"/>
    </row>
  </sheetData>
  <sheetProtection algorithmName="SHA-512" hashValue="PWhexIyazDGyPEzT35v5+XU9lpyr57SEUwdW5C8bUzja/BVuM3S9+pRK8qlkjz0xuP+5L2FTMgROfEBw8XRY8g==" saltValue="HDtOt6PwhKu4fNgYi5WjYQ==" spinCount="100000" sheet="1" scenarios="1" selectLockedCells="1"/>
  <phoneticPr fontId="0" type="noConversion"/>
  <conditionalFormatting sqref="I1:I1048576">
    <cfRule type="cellIs" dxfId="2" priority="1" stopIfTrue="1" operator="equal">
      <formula>"Non totalisé"</formula>
    </cfRule>
    <cfRule type="cellIs" dxfId="1" priority="2" stopIfTrue="1" operator="equal">
      <formula>"Variante"</formula>
    </cfRule>
    <cfRule type="cellIs" dxfId="0" priority="3" stopIfTrue="1" operator="equal">
      <formula>"Option"</formula>
    </cfRule>
  </conditionalFormatting>
  <pageMargins left="0.55118110236220474" right="0.55118110236220474" top="0.55118110236220474" bottom="0.55118110236220474" header="0.27559055118110237" footer="0.35433070866141736"/>
  <pageSetup paperSize="9" scale="69" fitToHeight="32767" orientation="portrait" r:id="rId1"/>
  <headerFooter alignWithMargins="0">
    <oddFooter xml:space="preserve">&amp;R&amp;P+1/&amp;N+1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696"/>
  <sheetViews>
    <sheetView workbookViewId="0">
      <selection activeCell="B1" sqref="B1:B84"/>
    </sheetView>
  </sheetViews>
  <sheetFormatPr baseColWidth="10" defaultRowHeight="13.2" x14ac:dyDescent="0.25"/>
  <cols>
    <col min="1" max="1" width="0.109375" customWidth="1"/>
    <col min="2" max="2" width="30.44140625" style="9" customWidth="1"/>
    <col min="3" max="3" width="24.109375" customWidth="1"/>
    <col min="4" max="4" width="11.6640625" customWidth="1"/>
    <col min="5" max="5" width="17.6640625" customWidth="1"/>
    <col min="6" max="6" width="23.44140625" customWidth="1"/>
    <col min="7" max="7" width="13.88671875" customWidth="1"/>
  </cols>
  <sheetData>
    <row r="1" spans="2:7" x14ac:dyDescent="0.25">
      <c r="B1" s="132" t="s">
        <v>80</v>
      </c>
      <c r="C1" s="1"/>
      <c r="D1" s="1"/>
      <c r="E1" s="1"/>
      <c r="F1" s="2"/>
      <c r="G1" s="11"/>
    </row>
    <row r="2" spans="2:7" ht="9.75" customHeight="1" x14ac:dyDescent="0.25">
      <c r="B2" s="52"/>
      <c r="C2" s="3"/>
      <c r="D2" s="3"/>
      <c r="E2" s="3"/>
      <c r="F2" s="4"/>
    </row>
    <row r="3" spans="2:7" ht="9.75" customHeight="1" x14ac:dyDescent="0.25">
      <c r="B3" s="52"/>
      <c r="C3" s="3"/>
      <c r="D3" s="3"/>
      <c r="E3" s="3"/>
      <c r="F3" s="4"/>
    </row>
    <row r="4" spans="2:7" ht="9.75" customHeight="1" x14ac:dyDescent="0.25">
      <c r="B4" s="52"/>
      <c r="C4" s="3"/>
      <c r="D4" s="3"/>
      <c r="E4" s="3"/>
      <c r="F4" s="4"/>
    </row>
    <row r="5" spans="2:7" ht="9.75" customHeight="1" x14ac:dyDescent="0.25">
      <c r="B5" s="52"/>
      <c r="C5" s="3"/>
      <c r="D5" s="3"/>
      <c r="E5" s="3"/>
      <c r="F5" s="4"/>
    </row>
    <row r="6" spans="2:7" x14ac:dyDescent="0.25">
      <c r="B6" s="52"/>
      <c r="C6" s="3"/>
      <c r="D6" s="3"/>
      <c r="E6" s="3"/>
      <c r="F6" s="4"/>
    </row>
    <row r="7" spans="2:7" ht="9.75" customHeight="1" x14ac:dyDescent="0.25">
      <c r="B7" s="52"/>
      <c r="C7" s="3"/>
      <c r="D7" s="3"/>
      <c r="E7" s="3"/>
      <c r="F7" s="4"/>
    </row>
    <row r="8" spans="2:7" ht="9.75" customHeight="1" x14ac:dyDescent="0.25">
      <c r="B8" s="52"/>
      <c r="C8" s="3"/>
      <c r="D8" s="3"/>
      <c r="E8" s="3"/>
      <c r="F8" s="4"/>
    </row>
    <row r="9" spans="2:7" ht="9.75" customHeight="1" x14ac:dyDescent="0.25">
      <c r="B9" s="52"/>
      <c r="C9" s="3"/>
      <c r="D9" s="3"/>
      <c r="E9" s="3"/>
      <c r="F9" s="4"/>
    </row>
    <row r="10" spans="2:7" ht="9.75" customHeight="1" x14ac:dyDescent="0.25">
      <c r="B10" s="52"/>
      <c r="C10" s="3"/>
      <c r="D10" s="3"/>
      <c r="E10" s="3"/>
      <c r="F10" s="4"/>
    </row>
    <row r="11" spans="2:7" x14ac:dyDescent="0.25">
      <c r="B11" s="52"/>
      <c r="C11" s="3"/>
      <c r="D11" s="3"/>
      <c r="E11" s="3"/>
      <c r="F11" s="4"/>
    </row>
    <row r="12" spans="2:7" ht="9.75" customHeight="1" x14ac:dyDescent="0.25">
      <c r="B12" s="52"/>
      <c r="C12" s="54" t="str">
        <f>IF(Paramètres!$C$5&lt;&gt;"", Paramètres!$C$5, "")</f>
        <v>VILLA BELLEVUE EVIAN</v>
      </c>
      <c r="D12" s="54"/>
      <c r="E12" s="54"/>
      <c r="F12" s="55"/>
    </row>
    <row r="13" spans="2:7" ht="9.75" customHeight="1" x14ac:dyDescent="0.25">
      <c r="B13" s="52"/>
      <c r="C13" s="54"/>
      <c r="D13" s="54"/>
      <c r="E13" s="54"/>
      <c r="F13" s="55"/>
    </row>
    <row r="14" spans="2:7" ht="9.75" customHeight="1" x14ac:dyDescent="0.25">
      <c r="B14" s="52"/>
      <c r="C14" s="54"/>
      <c r="D14" s="54"/>
      <c r="E14" s="54"/>
      <c r="F14" s="55"/>
    </row>
    <row r="15" spans="2:7" ht="9.75" customHeight="1" x14ac:dyDescent="0.25">
      <c r="B15" s="52"/>
      <c r="C15" s="54"/>
      <c r="D15" s="54"/>
      <c r="E15" s="54"/>
      <c r="F15" s="55"/>
    </row>
    <row r="16" spans="2:7" ht="12.75" customHeight="1" x14ac:dyDescent="0.25">
      <c r="B16" s="52"/>
      <c r="C16" s="54"/>
      <c r="D16" s="54"/>
      <c r="E16" s="54"/>
      <c r="F16" s="55"/>
    </row>
    <row r="17" spans="2:10" ht="9.75" customHeight="1" x14ac:dyDescent="0.25">
      <c r="B17" s="52"/>
      <c r="C17" s="3"/>
      <c r="D17" s="3"/>
      <c r="E17" s="3"/>
      <c r="F17" s="4"/>
    </row>
    <row r="18" spans="2:10" ht="9.75" customHeight="1" x14ac:dyDescent="0.25">
      <c r="B18" s="52"/>
      <c r="C18" s="3"/>
      <c r="D18" s="3"/>
      <c r="E18" s="3"/>
      <c r="F18" s="4"/>
    </row>
    <row r="19" spans="2:10" ht="9.75" customHeight="1" x14ac:dyDescent="0.25">
      <c r="B19" s="52"/>
      <c r="C19" s="3"/>
      <c r="D19" s="3"/>
      <c r="E19" s="3"/>
      <c r="F19" s="4"/>
    </row>
    <row r="20" spans="2:10" ht="9.75" customHeight="1" x14ac:dyDescent="0.25">
      <c r="B20" s="52"/>
      <c r="C20" s="3"/>
      <c r="D20" s="3"/>
      <c r="E20" s="3"/>
      <c r="F20" s="4"/>
    </row>
    <row r="21" spans="2:10" ht="12.75" customHeight="1" x14ac:dyDescent="0.25">
      <c r="B21" s="52"/>
      <c r="C21" s="56" t="str">
        <f>IF(Paramètres!$C$24&lt;&gt;"", Paramètres!$C$24, "")</f>
        <v>6 boulevard Jean Jaurès</v>
      </c>
      <c r="D21" s="56"/>
      <c r="E21" s="56"/>
      <c r="F21" s="57"/>
    </row>
    <row r="22" spans="2:10" ht="9.75" customHeight="1" x14ac:dyDescent="0.25">
      <c r="B22" s="52"/>
      <c r="C22" s="56"/>
      <c r="D22" s="56"/>
      <c r="E22" s="56"/>
      <c r="F22" s="57"/>
    </row>
    <row r="23" spans="2:10" ht="9.75" customHeight="1" x14ac:dyDescent="0.25">
      <c r="B23" s="52"/>
      <c r="C23" s="58" t="str">
        <f>IF(Paramètres!$C$26&lt;&gt;"", Paramètres!$C$26, "")</f>
        <v>74500 EVIAN</v>
      </c>
      <c r="D23" s="58"/>
      <c r="E23" s="58"/>
      <c r="F23" s="59"/>
    </row>
    <row r="24" spans="2:10" ht="9.75" customHeight="1" x14ac:dyDescent="0.25">
      <c r="B24" s="52"/>
      <c r="C24" s="58"/>
      <c r="D24" s="58"/>
      <c r="E24" s="58"/>
      <c r="F24" s="59"/>
    </row>
    <row r="25" spans="2:10" ht="9.75" customHeight="1" x14ac:dyDescent="0.25">
      <c r="B25" s="52"/>
      <c r="C25" s="56" t="str">
        <f>IF(Paramètres!$C$28&lt;&gt;"", Paramètres!$C$28, "")</f>
        <v/>
      </c>
      <c r="D25" s="56"/>
      <c r="E25" s="56"/>
      <c r="F25" s="57"/>
    </row>
    <row r="26" spans="2:10" x14ac:dyDescent="0.25">
      <c r="B26" s="52"/>
      <c r="C26" s="56"/>
      <c r="D26" s="56"/>
      <c r="E26" s="56"/>
      <c r="F26" s="57"/>
    </row>
    <row r="27" spans="2:10" ht="9.75" customHeight="1" x14ac:dyDescent="0.25">
      <c r="B27" s="52"/>
      <c r="C27" s="3"/>
      <c r="D27" s="3"/>
      <c r="E27" s="3"/>
      <c r="F27" s="4"/>
    </row>
    <row r="28" spans="2:10" ht="9.75" customHeight="1" x14ac:dyDescent="0.25">
      <c r="B28" s="52"/>
      <c r="C28" s="3"/>
      <c r="D28" s="3"/>
      <c r="E28" s="3"/>
      <c r="F28" s="4"/>
    </row>
    <row r="29" spans="2:10" ht="9.75" customHeight="1" x14ac:dyDescent="0.25">
      <c r="B29" s="52"/>
      <c r="C29" s="3"/>
      <c r="D29" s="3"/>
      <c r="E29" s="3"/>
      <c r="F29" s="4"/>
      <c r="G29" s="5"/>
      <c r="H29" s="5"/>
      <c r="I29" s="5"/>
      <c r="J29" s="5"/>
    </row>
    <row r="30" spans="2:10" ht="9.75" customHeight="1" x14ac:dyDescent="0.25">
      <c r="B30" s="52"/>
      <c r="C30" s="6"/>
      <c r="D30" s="6"/>
      <c r="E30" s="6"/>
      <c r="F30" s="7"/>
    </row>
    <row r="31" spans="2:10" x14ac:dyDescent="0.25">
      <c r="B31" s="52"/>
      <c r="C31" s="133" t="s">
        <v>81</v>
      </c>
      <c r="D31" s="60"/>
      <c r="E31" s="60"/>
      <c r="F31" s="61"/>
    </row>
    <row r="32" spans="2:10" ht="9.75" customHeight="1" x14ac:dyDescent="0.25">
      <c r="B32" s="52"/>
      <c r="C32" s="60"/>
      <c r="D32" s="60"/>
      <c r="E32" s="60"/>
      <c r="F32" s="61"/>
    </row>
    <row r="33" spans="2:6" ht="9.75" customHeight="1" x14ac:dyDescent="0.25">
      <c r="B33" s="52"/>
      <c r="C33" s="60"/>
      <c r="D33" s="60"/>
      <c r="E33" s="60"/>
      <c r="F33" s="61"/>
    </row>
    <row r="34" spans="2:6" ht="9.75" customHeight="1" x14ac:dyDescent="0.25">
      <c r="B34" s="52"/>
      <c r="C34" s="60"/>
      <c r="D34" s="60"/>
      <c r="E34" s="60"/>
      <c r="F34" s="61"/>
    </row>
    <row r="35" spans="2:6" ht="9.75" customHeight="1" x14ac:dyDescent="0.25">
      <c r="B35" s="52"/>
      <c r="C35" s="60"/>
      <c r="D35" s="60"/>
      <c r="E35" s="60"/>
      <c r="F35" s="61"/>
    </row>
    <row r="36" spans="2:6" x14ac:dyDescent="0.25">
      <c r="B36" s="52"/>
      <c r="C36" s="60"/>
      <c r="D36" s="60"/>
      <c r="E36" s="60"/>
      <c r="F36" s="61"/>
    </row>
    <row r="37" spans="2:6" ht="9.75" customHeight="1" x14ac:dyDescent="0.25">
      <c r="B37" s="52"/>
      <c r="C37" s="60"/>
      <c r="D37" s="60"/>
      <c r="E37" s="60"/>
      <c r="F37" s="61"/>
    </row>
    <row r="38" spans="2:6" ht="9.75" customHeight="1" x14ac:dyDescent="0.25">
      <c r="B38" s="52"/>
      <c r="C38" s="60"/>
      <c r="D38" s="60"/>
      <c r="E38" s="60"/>
      <c r="F38" s="61"/>
    </row>
    <row r="39" spans="2:6" ht="9.75" customHeight="1" x14ac:dyDescent="0.25">
      <c r="B39" s="52"/>
      <c r="C39" s="60"/>
      <c r="D39" s="60"/>
      <c r="E39" s="60"/>
      <c r="F39" s="61"/>
    </row>
    <row r="40" spans="2:6" ht="9.75" customHeight="1" x14ac:dyDescent="0.25">
      <c r="B40" s="52"/>
      <c r="C40" s="60"/>
      <c r="D40" s="60"/>
      <c r="E40" s="60"/>
      <c r="F40" s="61"/>
    </row>
    <row r="41" spans="2:6" ht="12.75" customHeight="1" x14ac:dyDescent="0.25">
      <c r="B41" s="52"/>
      <c r="C41" s="60"/>
      <c r="D41" s="60"/>
      <c r="E41" s="60"/>
      <c r="F41" s="61"/>
    </row>
    <row r="42" spans="2:6" ht="9.75" customHeight="1" x14ac:dyDescent="0.25">
      <c r="B42" s="52"/>
      <c r="C42" s="60"/>
      <c r="D42" s="60"/>
      <c r="E42" s="60"/>
      <c r="F42" s="61"/>
    </row>
    <row r="43" spans="2:6" ht="9.75" customHeight="1" x14ac:dyDescent="0.25">
      <c r="B43" s="52"/>
      <c r="C43" s="60"/>
      <c r="D43" s="60"/>
      <c r="E43" s="60"/>
      <c r="F43" s="61"/>
    </row>
    <row r="44" spans="2:6" ht="9.75" customHeight="1" x14ac:dyDescent="0.25">
      <c r="B44" s="52"/>
      <c r="C44" s="60"/>
      <c r="D44" s="60"/>
      <c r="E44" s="60"/>
      <c r="F44" s="61"/>
    </row>
    <row r="45" spans="2:6" ht="9.75" customHeight="1" x14ac:dyDescent="0.25">
      <c r="B45" s="52"/>
      <c r="C45" s="60"/>
      <c r="D45" s="60"/>
      <c r="E45" s="60"/>
      <c r="F45" s="61"/>
    </row>
    <row r="46" spans="2:6" ht="12.75" customHeight="1" x14ac:dyDescent="0.25">
      <c r="B46" s="52"/>
      <c r="C46" s="60"/>
      <c r="D46" s="60"/>
      <c r="E46" s="60"/>
      <c r="F46" s="61"/>
    </row>
    <row r="47" spans="2:6" ht="9.75" customHeight="1" x14ac:dyDescent="0.25">
      <c r="B47" s="52"/>
      <c r="C47" s="3"/>
      <c r="D47" s="3"/>
      <c r="E47" s="3"/>
      <c r="F47" s="4"/>
    </row>
    <row r="48" spans="2:6" ht="9.75" customHeight="1" x14ac:dyDescent="0.25">
      <c r="B48" s="52"/>
      <c r="C48" s="62" t="str">
        <f xml:space="preserve"> Paramètres!$C$9 &amp; ""</f>
        <v>Lot n°09</v>
      </c>
      <c r="D48" s="62"/>
      <c r="E48" s="62"/>
      <c r="F48" s="63"/>
    </row>
    <row r="49" spans="2:6" ht="9.75" customHeight="1" x14ac:dyDescent="0.25">
      <c r="B49" s="52"/>
      <c r="C49" s="62"/>
      <c r="D49" s="62"/>
      <c r="E49" s="62"/>
      <c r="F49" s="63"/>
    </row>
    <row r="50" spans="2:6" ht="9.75" customHeight="1" x14ac:dyDescent="0.25">
      <c r="B50" s="52"/>
      <c r="C50" s="62"/>
      <c r="D50" s="62"/>
      <c r="E50" s="62"/>
      <c r="F50" s="63"/>
    </row>
    <row r="51" spans="2:6" ht="12.75" customHeight="1" x14ac:dyDescent="0.25">
      <c r="B51" s="52"/>
      <c r="C51" s="3"/>
      <c r="D51" s="3"/>
      <c r="E51" s="3"/>
      <c r="F51" s="4"/>
    </row>
    <row r="52" spans="2:6" ht="9.75" customHeight="1" x14ac:dyDescent="0.25">
      <c r="B52" s="52"/>
      <c r="C52" s="64" t="str">
        <f xml:space="preserve"> Paramètres!$C$11 &amp; ""</f>
        <v>MENUISERIES EXTERIEURES</v>
      </c>
      <c r="D52" s="64"/>
      <c r="E52" s="64"/>
      <c r="F52" s="65"/>
    </row>
    <row r="53" spans="2:6" ht="9.75" customHeight="1" x14ac:dyDescent="0.25">
      <c r="B53" s="52"/>
      <c r="C53" s="64"/>
      <c r="D53" s="64"/>
      <c r="E53" s="64"/>
      <c r="F53" s="65"/>
    </row>
    <row r="54" spans="2:6" ht="9.75" customHeight="1" x14ac:dyDescent="0.25">
      <c r="B54" s="52"/>
      <c r="C54" s="64"/>
      <c r="D54" s="64"/>
      <c r="E54" s="64"/>
      <c r="F54" s="65"/>
    </row>
    <row r="55" spans="2:6" ht="9.75" customHeight="1" x14ac:dyDescent="0.25">
      <c r="B55" s="52"/>
      <c r="C55" s="64"/>
      <c r="D55" s="64"/>
      <c r="E55" s="64"/>
      <c r="F55" s="65"/>
    </row>
    <row r="56" spans="2:6" x14ac:dyDescent="0.25">
      <c r="B56" s="52"/>
      <c r="C56" s="64"/>
      <c r="D56" s="64"/>
      <c r="E56" s="64"/>
      <c r="F56" s="65"/>
    </row>
    <row r="57" spans="2:6" ht="9.75" customHeight="1" x14ac:dyDescent="0.25">
      <c r="B57" s="52"/>
      <c r="C57" s="3"/>
      <c r="D57" s="3"/>
      <c r="E57" s="3"/>
      <c r="F57" s="4"/>
    </row>
    <row r="58" spans="2:6" ht="9.75" customHeight="1" x14ac:dyDescent="0.25">
      <c r="B58" s="52"/>
      <c r="C58" s="3"/>
      <c r="D58" s="3"/>
      <c r="E58" s="3"/>
      <c r="F58" s="4"/>
    </row>
    <row r="59" spans="2:6" ht="9.75" customHeight="1" x14ac:dyDescent="0.25">
      <c r="B59" s="52"/>
      <c r="C59" s="3"/>
      <c r="D59" s="3"/>
      <c r="E59" s="3"/>
      <c r="F59" s="4"/>
    </row>
    <row r="60" spans="2:6" ht="9.75" customHeight="1" x14ac:dyDescent="0.25">
      <c r="B60" s="52"/>
      <c r="C60" s="3"/>
      <c r="D60" s="3"/>
      <c r="E60" s="3"/>
      <c r="F60" s="4"/>
    </row>
    <row r="61" spans="2:6" x14ac:dyDescent="0.25">
      <c r="B61" s="52"/>
      <c r="C61" s="3"/>
      <c r="D61" s="3"/>
      <c r="E61" s="3"/>
      <c r="F61" s="4"/>
    </row>
    <row r="62" spans="2:6" ht="9.75" customHeight="1" x14ac:dyDescent="0.25">
      <c r="B62" s="52"/>
      <c r="C62" s="3"/>
      <c r="D62" s="3"/>
      <c r="E62" s="3"/>
      <c r="F62" s="4"/>
    </row>
    <row r="63" spans="2:6" ht="9.75" customHeight="1" x14ac:dyDescent="0.25">
      <c r="B63" s="52"/>
      <c r="C63" s="3"/>
      <c r="D63" s="3"/>
      <c r="E63" s="3"/>
      <c r="F63" s="4"/>
    </row>
    <row r="64" spans="2:6" ht="9.75" customHeight="1" x14ac:dyDescent="0.25">
      <c r="B64" s="52"/>
      <c r="C64" s="3"/>
      <c r="D64" s="3"/>
      <c r="E64" s="3"/>
      <c r="F64" s="4"/>
    </row>
    <row r="65" spans="2:6" ht="9.75" customHeight="1" x14ac:dyDescent="0.25">
      <c r="B65" s="52"/>
      <c r="C65" s="3"/>
      <c r="D65" s="6"/>
      <c r="E65" s="6"/>
      <c r="F65" s="4"/>
    </row>
    <row r="66" spans="2:6" ht="9.75" customHeight="1" x14ac:dyDescent="0.25">
      <c r="B66" s="52"/>
      <c r="C66" s="3"/>
      <c r="D66" s="6"/>
      <c r="E66" s="6"/>
      <c r="F66" s="4"/>
    </row>
    <row r="67" spans="2:6" ht="9.75" customHeight="1" x14ac:dyDescent="0.25">
      <c r="B67" s="52"/>
      <c r="C67" s="3"/>
      <c r="D67" s="6"/>
      <c r="E67" s="6"/>
      <c r="F67" s="4"/>
    </row>
    <row r="68" spans="2:6" ht="9.75" customHeight="1" x14ac:dyDescent="0.25">
      <c r="B68" s="52"/>
      <c r="C68" s="3"/>
      <c r="D68" s="6"/>
      <c r="E68" s="6"/>
      <c r="F68" s="4"/>
    </row>
    <row r="69" spans="2:6" ht="9.75" customHeight="1" x14ac:dyDescent="0.25">
      <c r="B69" s="52"/>
      <c r="C69" s="3"/>
      <c r="D69" s="6"/>
      <c r="E69" s="6"/>
      <c r="F69" s="4"/>
    </row>
    <row r="70" spans="2:6" ht="15.75" customHeight="1" x14ac:dyDescent="0.25">
      <c r="B70" s="52"/>
      <c r="C70" s="3"/>
      <c r="D70" s="6"/>
      <c r="E70" s="6"/>
      <c r="F70" s="4"/>
    </row>
    <row r="71" spans="2:6" ht="9.75" customHeight="1" x14ac:dyDescent="0.25">
      <c r="B71" s="52"/>
      <c r="C71" s="3"/>
      <c r="D71" s="51" t="s">
        <v>0</v>
      </c>
      <c r="E71" s="51" t="str">
        <f>IF(Paramètres!$C$7&lt;&gt;"", Paramètres!$C$7, "")</f>
        <v>23195</v>
      </c>
      <c r="F71" s="4"/>
    </row>
    <row r="72" spans="2:6" ht="9.75" customHeight="1" x14ac:dyDescent="0.25">
      <c r="B72" s="52"/>
      <c r="C72" s="3"/>
      <c r="D72" s="51"/>
      <c r="E72" s="51"/>
      <c r="F72" s="4"/>
    </row>
    <row r="73" spans="2:6" ht="9.75" customHeight="1" x14ac:dyDescent="0.25">
      <c r="B73" s="52"/>
      <c r="C73" s="3"/>
      <c r="D73" s="51" t="s">
        <v>1</v>
      </c>
      <c r="E73" s="66" t="str">
        <f>IF(Paramètres!$C$13&lt;&gt;"", Paramètres!$C$13, "")</f>
        <v>28/04/2023</v>
      </c>
      <c r="F73" s="4"/>
    </row>
    <row r="74" spans="2:6" ht="9.75" customHeight="1" x14ac:dyDescent="0.25">
      <c r="B74" s="52"/>
      <c r="C74" s="3"/>
      <c r="D74" s="51"/>
      <c r="E74" s="66"/>
      <c r="F74" s="4"/>
    </row>
    <row r="75" spans="2:6" ht="9.75" customHeight="1" x14ac:dyDescent="0.25">
      <c r="B75" s="52"/>
      <c r="C75" s="3"/>
      <c r="D75" s="51" t="s">
        <v>31</v>
      </c>
      <c r="E75" s="51" t="str">
        <f>IF(Paramètres!$C$15&lt;&gt;"", Paramètres!$C$15, "")</f>
        <v>DCE</v>
      </c>
      <c r="F75" s="4"/>
    </row>
    <row r="76" spans="2:6" ht="9.75" customHeight="1" x14ac:dyDescent="0.25">
      <c r="B76" s="52"/>
      <c r="C76" s="3"/>
      <c r="D76" s="51"/>
      <c r="E76" s="51"/>
      <c r="F76" s="4"/>
    </row>
    <row r="77" spans="2:6" ht="9.75" customHeight="1" x14ac:dyDescent="0.25">
      <c r="B77" s="52"/>
      <c r="C77" s="3"/>
      <c r="D77" s="51" t="s">
        <v>2</v>
      </c>
      <c r="E77" s="51" t="str">
        <f>IF(Paramètres!$C$17&lt;&gt;"", Paramètres!$C$17, "")</f>
        <v/>
      </c>
      <c r="F77" s="4"/>
    </row>
    <row r="78" spans="2:6" ht="9.75" customHeight="1" x14ac:dyDescent="0.25">
      <c r="B78" s="52"/>
      <c r="C78" s="3"/>
      <c r="D78" s="51"/>
      <c r="E78" s="51"/>
      <c r="F78" s="4"/>
    </row>
    <row r="79" spans="2:6" ht="9.75" customHeight="1" x14ac:dyDescent="0.25">
      <c r="B79" s="52"/>
      <c r="C79" s="3"/>
      <c r="D79" s="6"/>
      <c r="E79" s="6"/>
      <c r="F79" s="4"/>
    </row>
    <row r="80" spans="2:6" ht="9.75" customHeight="1" x14ac:dyDescent="0.25">
      <c r="B80" s="52"/>
      <c r="C80" s="3"/>
      <c r="D80" s="6"/>
      <c r="E80" s="6"/>
      <c r="F80" s="4"/>
    </row>
    <row r="81" spans="2:6" ht="9.75" customHeight="1" x14ac:dyDescent="0.25">
      <c r="B81" s="52"/>
      <c r="C81" s="3"/>
      <c r="D81" s="6"/>
      <c r="E81" s="6"/>
      <c r="F81" s="4"/>
    </row>
    <row r="82" spans="2:6" ht="9.75" customHeight="1" x14ac:dyDescent="0.25">
      <c r="B82" s="52"/>
      <c r="C82" s="3"/>
      <c r="D82" s="3"/>
      <c r="E82" s="3"/>
      <c r="F82" s="4"/>
    </row>
    <row r="83" spans="2:6" ht="9.75" customHeight="1" x14ac:dyDescent="0.25">
      <c r="B83" s="52"/>
      <c r="C83" s="3"/>
      <c r="D83" s="3"/>
      <c r="E83" s="3"/>
      <c r="F83" s="4"/>
    </row>
    <row r="84" spans="2:6" ht="9.75" customHeight="1" x14ac:dyDescent="0.25">
      <c r="B84" s="53"/>
      <c r="C84" s="8"/>
      <c r="D84" s="8"/>
      <c r="E84" s="8"/>
      <c r="F84" s="25"/>
    </row>
    <row r="696" spans="3:3" x14ac:dyDescent="0.25">
      <c r="C696" s="10"/>
    </row>
  </sheetData>
  <sheetProtection algorithmName="SHA-512" hashValue="0eFKC7m408oB/sREaRVzLs8hHeAFsp8dFOqnORf6cMlOiOGIM6ncGLSegCIxC1ReSsQGbJez1PlYhOu96paLUw==" saltValue="UG9743itL1x846vA9+P0xw==" spinCount="100000" sheet="1" scenarios="1" selectLockedCells="1"/>
  <mergeCells count="16">
    <mergeCell ref="D75:D76"/>
    <mergeCell ref="E75:E76"/>
    <mergeCell ref="D71:D72"/>
    <mergeCell ref="E71:E72"/>
    <mergeCell ref="D73:D74"/>
    <mergeCell ref="E73:E74"/>
    <mergeCell ref="D77:D78"/>
    <mergeCell ref="E77:E78"/>
    <mergeCell ref="B1:B84"/>
    <mergeCell ref="C12:F16"/>
    <mergeCell ref="C21:F22"/>
    <mergeCell ref="C23:F24"/>
    <mergeCell ref="C25:F26"/>
    <mergeCell ref="C31:F46"/>
    <mergeCell ref="C48:F50"/>
    <mergeCell ref="C52:F56"/>
  </mergeCells>
  <phoneticPr fontId="0" type="noConversion"/>
  <pageMargins left="0.24" right="0.24" top="0.34" bottom="0.49" header="0.28000000000000003" footer="0.44"/>
  <pageSetup paperSize="9" scale="94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workbookViewId="0"/>
  </sheetViews>
  <sheetFormatPr baseColWidth="10" defaultRowHeight="13.2" x14ac:dyDescent="0.25"/>
  <cols>
    <col min="1" max="1" width="11.44140625" style="26" customWidth="1"/>
    <col min="2" max="2" width="35" style="28" bestFit="1" customWidth="1"/>
    <col min="3" max="3" width="11.44140625" style="30" customWidth="1"/>
    <col min="4" max="10" width="11.44140625" style="28" customWidth="1"/>
  </cols>
  <sheetData>
    <row r="1" spans="1:10" x14ac:dyDescent="0.25">
      <c r="B1" s="27" t="s">
        <v>20</v>
      </c>
      <c r="J1" s="36" t="s">
        <v>23</v>
      </c>
    </row>
    <row r="3" spans="1:10" ht="25.5" customHeight="1" x14ac:dyDescent="0.25">
      <c r="A3" s="26" t="s">
        <v>9</v>
      </c>
      <c r="B3" s="28" t="s">
        <v>21</v>
      </c>
      <c r="C3" s="134" t="s">
        <v>82</v>
      </c>
      <c r="D3" s="68"/>
      <c r="E3" s="68"/>
      <c r="F3" s="68"/>
      <c r="G3" s="68"/>
      <c r="H3" s="68"/>
      <c r="I3" s="68"/>
      <c r="J3" s="69"/>
    </row>
    <row r="5" spans="1:10" ht="25.5" customHeight="1" x14ac:dyDescent="0.25">
      <c r="A5" s="26" t="s">
        <v>12</v>
      </c>
      <c r="B5" s="28" t="s">
        <v>10</v>
      </c>
      <c r="C5" s="134" t="s">
        <v>83</v>
      </c>
      <c r="D5" s="68"/>
      <c r="E5" s="68"/>
      <c r="F5" s="68"/>
      <c r="G5" s="68"/>
      <c r="H5" s="68"/>
      <c r="I5" s="68"/>
      <c r="J5" s="69"/>
    </row>
    <row r="6" spans="1:10" x14ac:dyDescent="0.25">
      <c r="C6" s="31"/>
      <c r="D6" s="37"/>
      <c r="E6" s="37"/>
      <c r="F6" s="37"/>
      <c r="G6" s="37"/>
      <c r="H6" s="37"/>
    </row>
    <row r="7" spans="1:10" x14ac:dyDescent="0.25">
      <c r="A7" s="26" t="s">
        <v>14</v>
      </c>
      <c r="B7" s="28" t="s">
        <v>32</v>
      </c>
      <c r="C7" s="135" t="s">
        <v>84</v>
      </c>
      <c r="D7" s="37"/>
      <c r="E7" s="37"/>
      <c r="F7" s="37"/>
      <c r="G7" s="37"/>
      <c r="H7" s="37"/>
    </row>
    <row r="8" spans="1:10" x14ac:dyDescent="0.25">
      <c r="C8" s="31"/>
      <c r="D8" s="37"/>
      <c r="E8" s="37"/>
      <c r="F8" s="37"/>
      <c r="G8" s="37"/>
      <c r="H8" s="37"/>
    </row>
    <row r="9" spans="1:10" x14ac:dyDescent="0.25">
      <c r="A9" s="26" t="s">
        <v>17</v>
      </c>
      <c r="B9" s="28" t="s">
        <v>16</v>
      </c>
      <c r="C9" s="135" t="s">
        <v>46</v>
      </c>
      <c r="D9" s="37"/>
      <c r="E9" s="37"/>
      <c r="F9" s="37"/>
      <c r="G9" s="37"/>
      <c r="H9" s="37"/>
    </row>
    <row r="10" spans="1:10" x14ac:dyDescent="0.25">
      <c r="C10" s="31"/>
      <c r="D10" s="37"/>
      <c r="E10" s="37"/>
      <c r="F10" s="37"/>
      <c r="G10" s="37"/>
      <c r="H10" s="37"/>
    </row>
    <row r="11" spans="1:10" ht="25.5" customHeight="1" x14ac:dyDescent="0.25">
      <c r="A11" s="26" t="s">
        <v>18</v>
      </c>
      <c r="B11" s="28" t="s">
        <v>13</v>
      </c>
      <c r="C11" s="134" t="s">
        <v>47</v>
      </c>
      <c r="D11" s="68"/>
      <c r="E11" s="68"/>
      <c r="F11" s="68"/>
      <c r="G11" s="68"/>
      <c r="H11" s="68"/>
      <c r="I11" s="68"/>
      <c r="J11" s="69"/>
    </row>
    <row r="12" spans="1:10" x14ac:dyDescent="0.25">
      <c r="C12" s="31"/>
      <c r="D12" s="37"/>
      <c r="E12" s="37"/>
      <c r="F12" s="37"/>
      <c r="G12" s="37"/>
      <c r="H12" s="37"/>
    </row>
    <row r="13" spans="1:10" x14ac:dyDescent="0.25">
      <c r="A13" s="26" t="s">
        <v>22</v>
      </c>
      <c r="B13" s="28" t="s">
        <v>15</v>
      </c>
      <c r="C13" s="136" t="s">
        <v>85</v>
      </c>
      <c r="D13" s="37"/>
      <c r="E13" s="37"/>
      <c r="F13" s="37"/>
      <c r="G13" s="37"/>
      <c r="H13" s="37"/>
    </row>
    <row r="14" spans="1:10" x14ac:dyDescent="0.25">
      <c r="C14" s="31"/>
      <c r="D14" s="37"/>
      <c r="E14" s="37"/>
      <c r="F14" s="37"/>
      <c r="G14" s="37"/>
      <c r="H14" s="37"/>
    </row>
    <row r="15" spans="1:10" x14ac:dyDescent="0.25">
      <c r="A15" s="26" t="s">
        <v>34</v>
      </c>
      <c r="B15" s="28" t="s">
        <v>36</v>
      </c>
      <c r="C15" s="135" t="s">
        <v>86</v>
      </c>
      <c r="D15" s="37"/>
      <c r="E15" s="37"/>
      <c r="F15" s="37"/>
      <c r="G15" s="37"/>
      <c r="H15" s="37"/>
    </row>
    <row r="16" spans="1:10" x14ac:dyDescent="0.25">
      <c r="C16" s="31"/>
      <c r="D16" s="37"/>
      <c r="E16" s="37"/>
      <c r="F16" s="37"/>
      <c r="G16" s="37"/>
      <c r="H16" s="37"/>
    </row>
    <row r="17" spans="1:10" x14ac:dyDescent="0.25">
      <c r="A17" s="26" t="s">
        <v>35</v>
      </c>
      <c r="B17" s="28" t="s">
        <v>37</v>
      </c>
      <c r="C17" s="135" t="s">
        <v>44</v>
      </c>
      <c r="D17" s="37"/>
      <c r="E17" s="37"/>
      <c r="F17" s="37"/>
      <c r="G17" s="37"/>
      <c r="H17" s="37"/>
    </row>
    <row r="18" spans="1:10" x14ac:dyDescent="0.25">
      <c r="C18" s="31"/>
      <c r="D18" s="37"/>
      <c r="E18" s="37"/>
      <c r="F18" s="37"/>
      <c r="G18" s="37"/>
      <c r="H18" s="37"/>
    </row>
    <row r="19" spans="1:10" x14ac:dyDescent="0.25">
      <c r="A19" s="26" t="s">
        <v>33</v>
      </c>
      <c r="B19" s="28" t="s">
        <v>11</v>
      </c>
      <c r="C19" s="32">
        <v>0.19600000000000001</v>
      </c>
      <c r="E19" s="28" t="s">
        <v>8</v>
      </c>
    </row>
    <row r="20" spans="1:10" x14ac:dyDescent="0.25">
      <c r="C20" s="33">
        <v>5.5E-2</v>
      </c>
      <c r="E20" s="29" t="s">
        <v>19</v>
      </c>
    </row>
    <row r="21" spans="1:10" x14ac:dyDescent="0.25">
      <c r="C21" s="34">
        <v>0.2</v>
      </c>
      <c r="E21" s="29" t="s">
        <v>24</v>
      </c>
    </row>
    <row r="22" spans="1:10" x14ac:dyDescent="0.25">
      <c r="C22" s="35">
        <v>0</v>
      </c>
      <c r="E22" s="29" t="s">
        <v>25</v>
      </c>
    </row>
    <row r="24" spans="1:10" x14ac:dyDescent="0.25">
      <c r="A24" s="26">
        <v>10</v>
      </c>
      <c r="B24" s="28" t="s">
        <v>38</v>
      </c>
      <c r="C24" s="134" t="s">
        <v>87</v>
      </c>
      <c r="D24" s="68"/>
      <c r="E24" s="68"/>
      <c r="F24" s="68"/>
      <c r="G24" s="68"/>
      <c r="H24" s="68"/>
      <c r="I24" s="68"/>
      <c r="J24" s="69"/>
    </row>
    <row r="26" spans="1:10" x14ac:dyDescent="0.25">
      <c r="A26" s="26">
        <v>11</v>
      </c>
      <c r="B26" s="28" t="s">
        <v>39</v>
      </c>
      <c r="C26" s="136" t="s">
        <v>88</v>
      </c>
    </row>
    <row r="28" spans="1:10" x14ac:dyDescent="0.25">
      <c r="A28" s="26">
        <v>12</v>
      </c>
      <c r="B28" s="28" t="s">
        <v>40</v>
      </c>
      <c r="C28" s="67"/>
      <c r="D28" s="68"/>
      <c r="E28" s="68"/>
      <c r="F28" s="68"/>
      <c r="G28" s="68"/>
      <c r="H28" s="68"/>
      <c r="I28" s="68"/>
      <c r="J28" s="69"/>
    </row>
  </sheetData>
  <sheetProtection algorithmName="SHA-512" hashValue="oesXpqqpC/U5APNe4lvjmzyk13a3RQkexk/BH+MWKvmftZioVqq+Gm9Z1nCL5v5ghHCPkfdit3oGipgEH0n9SA==" saltValue="A15NgL+ROBP7Cp8rugHyqQ==" spinCount="100000" sheet="1" scenarios="1" selectLockedCells="1"/>
  <mergeCells count="5">
    <mergeCell ref="C28:J28"/>
    <mergeCell ref="C5:J5"/>
    <mergeCell ref="C3:J3"/>
    <mergeCell ref="C11:J11"/>
    <mergeCell ref="C24:J24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10</vt:i4>
      </vt:variant>
    </vt:vector>
  </HeadingPairs>
  <TitlesOfParts>
    <vt:vector size="13" baseType="lpstr">
      <vt:lpstr>DPGF</vt:lpstr>
      <vt:lpstr>Page de garde</vt:lpstr>
      <vt:lpstr>Paramètres</vt:lpstr>
      <vt:lpstr>CODELOT</vt:lpstr>
      <vt:lpstr>DATEVALEUR</vt:lpstr>
      <vt:lpstr>DPGF!Impression_des_titres</vt:lpstr>
      <vt:lpstr>TAUXTVA1</vt:lpstr>
      <vt:lpstr>TAUXTVA2</vt:lpstr>
      <vt:lpstr>TAUXTVA3</vt:lpstr>
      <vt:lpstr>TAUXTVA4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SGTi</dc:creator>
  <cp:lastModifiedBy>SGTi </cp:lastModifiedBy>
  <cp:lastPrinted>2010-03-26T07:59:16Z</cp:lastPrinted>
  <dcterms:created xsi:type="dcterms:W3CDTF">2005-02-10T10:20:05Z</dcterms:created>
  <dcterms:modified xsi:type="dcterms:W3CDTF">2023-07-04T10:49:04Z</dcterms:modified>
</cp:coreProperties>
</file>